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Fairey\Documents\resnet\economics\"/>
    </mc:Choice>
  </mc:AlternateContent>
  <bookViews>
    <workbookView xWindow="240" yWindow="80" windowWidth="15200" windowHeight="8450" tabRatio="658"/>
  </bookViews>
  <sheets>
    <sheet name="2017 RESNET rates" sheetId="11" r:id="rId1"/>
    <sheet name="CPI-U 2015" sheetId="10" r:id="rId2"/>
    <sheet name="2014 RESNET rates" sheetId="6" r:id="rId3"/>
    <sheet name="CPI-U 2012" sheetId="5" r:id="rId4"/>
    <sheet name="2013 RESNET rates" sheetId="4" r:id="rId5"/>
    <sheet name="CPI-U 2011" sheetId="1" r:id="rId6"/>
    <sheet name="2012 RESNET rates" sheetId="8" r:id="rId7"/>
    <sheet name="CPI-U 2010" sheetId="9" r:id="rId8"/>
  </sheets>
  <externalReferences>
    <externalReference r:id="rId9"/>
    <externalReference r:id="rId10"/>
    <externalReference r:id="rId11"/>
    <externalReference r:id="rId12"/>
  </externalReferences>
  <definedNames>
    <definedName name="Assess_ratio" localSheetId="2">[1]Calcs!$B$12</definedName>
    <definedName name="Assess_ratio" localSheetId="0">[1]Calcs!$B$12</definedName>
    <definedName name="Assess_ratio" localSheetId="3">#REF!</definedName>
    <definedName name="Assess_ratio" localSheetId="1">#REF!</definedName>
    <definedName name="Assess_ratio">'[2]P1P2 Calcs'!$B$12</definedName>
    <definedName name="CZ_1">[3]CMU_prices!$D$12</definedName>
    <definedName name="CZ_2">[3]CMU_prices!$D$13</definedName>
    <definedName name="Discount_Rate">[4]Calcs!$B$8</definedName>
    <definedName name="DnPmt" localSheetId="2">[1]Calcs!$B$3</definedName>
    <definedName name="DnPmt" localSheetId="0">[1]Calcs!$B$3</definedName>
    <definedName name="DnPmt" localSheetId="3">#REF!</definedName>
    <definedName name="DnPmt" localSheetId="1">#REF!</definedName>
    <definedName name="DnPmt">'[2]P1P2 Calcs'!$B$3</definedName>
    <definedName name="DR" localSheetId="2">[1]Calcs!$B$7</definedName>
    <definedName name="DR" localSheetId="0">[1]Calcs!$B$7</definedName>
    <definedName name="DR" localSheetId="3">#REF!</definedName>
    <definedName name="DR" localSheetId="1">#REF!</definedName>
    <definedName name="DR">'[2]P1P2 Calcs'!$B$7</definedName>
    <definedName name="ER" localSheetId="2">[1]Calcs!$B$6</definedName>
    <definedName name="ER" localSheetId="0">[1]Calcs!$B$6</definedName>
    <definedName name="ER" localSheetId="3">#REF!</definedName>
    <definedName name="ER" localSheetId="1">#REF!</definedName>
    <definedName name="ER">'[2]P1P2 Calcs'!$B$6</definedName>
    <definedName name="Fuel_Inflation_Rate">[4]Calcs!$B$7</definedName>
    <definedName name="Gen.Inflation_Rate">[4]Calcs!$B$6</definedName>
    <definedName name="GR" localSheetId="2">[1]Calcs!$B$5</definedName>
    <definedName name="GR" localSheetId="0">[1]Calcs!$B$5</definedName>
    <definedName name="GR" localSheetId="3">#REF!</definedName>
    <definedName name="GR" localSheetId="1">#REF!</definedName>
    <definedName name="GR">'[2]P1P2 Calcs'!$B$5</definedName>
    <definedName name="iTax_Rate">[4]Calcs!$B$11</definedName>
    <definedName name="iTR" localSheetId="2">[1]Calcs!$B$10</definedName>
    <definedName name="iTR" localSheetId="0">[1]Calcs!$B$10</definedName>
    <definedName name="iTR" localSheetId="3">#REF!</definedName>
    <definedName name="iTR" localSheetId="1">#REF!</definedName>
    <definedName name="iTR">'[2]P1P2 Calcs'!$B$10</definedName>
    <definedName name="Maint_frac" localSheetId="2">[1]Calcs!$B$13</definedName>
    <definedName name="Maint_frac" localSheetId="0">[1]Calcs!$B$13</definedName>
    <definedName name="Maint_frac" localSheetId="3">#REF!</definedName>
    <definedName name="Maint_frac" localSheetId="1">#REF!</definedName>
    <definedName name="Maint_frac">'[2]P1P2 Calcs'!$B$13</definedName>
    <definedName name="Measure_Life" localSheetId="2">[1]Calcs!$B$14</definedName>
    <definedName name="Measure_Life" localSheetId="0">[1]Calcs!$B$14</definedName>
    <definedName name="Measure_Life" localSheetId="3">#REF!</definedName>
    <definedName name="Measure_Life" localSheetId="1">#REF!</definedName>
    <definedName name="Measure_Life">'[2]P1P2 Calcs'!$B$14</definedName>
    <definedName name="Mort_Interest_Rate">[4]Calcs!$B$5</definedName>
    <definedName name="MR" localSheetId="2">[1]Calcs!$B$4</definedName>
    <definedName name="MR" localSheetId="0">[1]Calcs!$B$4</definedName>
    <definedName name="MR" localSheetId="3">#REF!</definedName>
    <definedName name="MR" localSheetId="1">#REF!</definedName>
    <definedName name="MR">'[2]P1P2 Calcs'!$B$4</definedName>
    <definedName name="N_analysis">[4]Calcs!$B$10</definedName>
    <definedName name="N_mortgage">[4]Calcs!$B$9</definedName>
    <definedName name="nAP" localSheetId="2">[1]Calcs!$B$9</definedName>
    <definedName name="nAP" localSheetId="0">[1]Calcs!$B$9</definedName>
    <definedName name="nAP" localSheetId="3">#REF!</definedName>
    <definedName name="nAP" localSheetId="1">#REF!</definedName>
    <definedName name="nAP">'[2]P1P2 Calcs'!$B$9</definedName>
    <definedName name="net_1sty" localSheetId="0">'[3]e-Ratio'!#REF!</definedName>
    <definedName name="net_1sty" localSheetId="3">'[3]e-Ratio'!#REF!</definedName>
    <definedName name="net_1sty" localSheetId="1">'[3]e-Ratio'!#REF!</definedName>
    <definedName name="net_1sty">'[3]e-Ratio'!#REF!</definedName>
    <definedName name="net_2sty" localSheetId="0">'[3]e-Ratio'!#REF!</definedName>
    <definedName name="net_2sty" localSheetId="3">'[3]e-Ratio'!#REF!</definedName>
    <definedName name="net_2sty" localSheetId="1">'[3]e-Ratio'!#REF!</definedName>
    <definedName name="net_2sty">'[3]e-Ratio'!#REF!</definedName>
    <definedName name="nMP" localSheetId="2">[1]Calcs!$B$8</definedName>
    <definedName name="nMP" localSheetId="0">[1]Calcs!$B$8</definedName>
    <definedName name="nMP" localSheetId="3">#REF!</definedName>
    <definedName name="nMP" localSheetId="1">#REF!</definedName>
    <definedName name="nMP">'[2]P1P2 Calcs'!$B$8</definedName>
    <definedName name="P_1">[3]Econ_calcs!$B$17</definedName>
    <definedName name="P_2">[3]Econ_calcs!$B$19</definedName>
    <definedName name="P1_" localSheetId="2">[1]Calcs!$B$16</definedName>
    <definedName name="P1_" localSheetId="0">[1]Calcs!$B$16</definedName>
    <definedName name="P1_" localSheetId="3">#REF!</definedName>
    <definedName name="P1_" localSheetId="1">#REF!</definedName>
    <definedName name="P1_">'[2]P1P2 Calcs'!$B$16</definedName>
    <definedName name="P2_" localSheetId="2">[1]Calcs!$B$31</definedName>
    <definedName name="P2_" localSheetId="0">[1]Calcs!$B$31</definedName>
    <definedName name="P2_" localSheetId="3">#REF!</definedName>
    <definedName name="P2_" localSheetId="1">#REF!</definedName>
    <definedName name="P2_">'[2]P1P2 Calcs'!$B$31</definedName>
    <definedName name="P2_Par1" localSheetId="2">[1]Calcs!$B$24</definedName>
    <definedName name="P2_Par1" localSheetId="0">[1]Calcs!$B$24</definedName>
    <definedName name="P2_Par1" localSheetId="3">#REF!</definedName>
    <definedName name="P2_Par1" localSheetId="1">#REF!</definedName>
    <definedName name="P2_Par1">'[2]P1P2 Calcs'!$B$24</definedName>
    <definedName name="P2_Par2" localSheetId="2">[1]Calcs!$B$25</definedName>
    <definedName name="P2_Par2" localSheetId="0">[1]Calcs!$B$25</definedName>
    <definedName name="P2_Par2" localSheetId="3">#REF!</definedName>
    <definedName name="P2_Par2" localSheetId="1">#REF!</definedName>
    <definedName name="P2_Par2">'[2]P1P2 Calcs'!$B$25</definedName>
    <definedName name="P2_Par3" localSheetId="2">[1]Calcs!$B$26</definedName>
    <definedName name="P2_Par3" localSheetId="0">[1]Calcs!$B$26</definedName>
    <definedName name="P2_Par3" localSheetId="3">#REF!</definedName>
    <definedName name="P2_Par3" localSheetId="1">#REF!</definedName>
    <definedName name="P2_Par3">'[2]P1P2 Calcs'!$B$26</definedName>
    <definedName name="P2_Par4" localSheetId="2">[1]Calcs!$B$27</definedName>
    <definedName name="P2_Par4" localSheetId="0">[1]Calcs!$B$27</definedName>
    <definedName name="P2_Par4" localSheetId="3">#REF!</definedName>
    <definedName name="P2_Par4" localSheetId="1">#REF!</definedName>
    <definedName name="P2_Par4">'[2]P1P2 Calcs'!$B$27</definedName>
    <definedName name="P2_Par5" localSheetId="2">[1]Calcs!$B$28</definedName>
    <definedName name="P2_Par5" localSheetId="0">[1]Calcs!$B$28</definedName>
    <definedName name="P2_Par5" localSheetId="3">#REF!</definedName>
    <definedName name="P2_Par5" localSheetId="1">#REF!</definedName>
    <definedName name="P2_Par5">'[2]P1P2 Calcs'!$B$28</definedName>
    <definedName name="P2_Par6" localSheetId="2">[1]Calcs!$B$29</definedName>
    <definedName name="P2_Par6" localSheetId="0">[1]Calcs!$B$29</definedName>
    <definedName name="P2_Par6" localSheetId="3">#REF!</definedName>
    <definedName name="P2_Par6" localSheetId="1">#REF!</definedName>
    <definedName name="P2_Par6">'[2]P1P2 Calcs'!$B$29</definedName>
    <definedName name="pTax_Rate">[4]Calcs!$B$12</definedName>
    <definedName name="pTR" localSheetId="2">[1]Calcs!$B$11</definedName>
    <definedName name="pTR" localSheetId="0">[1]Calcs!$B$11</definedName>
    <definedName name="pTR" localSheetId="3">#REF!</definedName>
    <definedName name="pTR" localSheetId="1">#REF!</definedName>
    <definedName name="pTR">'[2]P1P2 Calcs'!$B$11</definedName>
    <definedName name="PWdiff" localSheetId="2">[1]Calcs!$B$20</definedName>
    <definedName name="PWdiff" localSheetId="0">[1]Calcs!$B$20</definedName>
    <definedName name="PWdiff" localSheetId="3">#REF!</definedName>
    <definedName name="PWdiff" localSheetId="1">#REF!</definedName>
    <definedName name="PWdiff">'[2]P1P2 Calcs'!$B$20</definedName>
    <definedName name="PWFd" localSheetId="2">[1]Calcs!$B$22</definedName>
    <definedName name="PWFd" localSheetId="0">[1]Calcs!$B$22</definedName>
    <definedName name="PWFd" localSheetId="3">#REF!</definedName>
    <definedName name="PWFd" localSheetId="1">#REF!</definedName>
    <definedName name="PWFd">'[2]P1P2 Calcs'!$B$22</definedName>
    <definedName name="PWFi" localSheetId="2">[1]Calcs!$B$21</definedName>
    <definedName name="PWFi" localSheetId="0">[1]Calcs!$B$21</definedName>
    <definedName name="PWFi" localSheetId="3">#REF!</definedName>
    <definedName name="PWFi" localSheetId="1">#REF!</definedName>
    <definedName name="PWFi">'[2]P1P2 Calcs'!$B$21</definedName>
    <definedName name="PWinf" localSheetId="2">[1]Calcs!$B$19</definedName>
    <definedName name="PWinf" localSheetId="0">[1]Calcs!$B$19</definedName>
    <definedName name="PWinf" localSheetId="3">#REF!</definedName>
    <definedName name="PWinf" localSheetId="1">#REF!</definedName>
    <definedName name="PWinf">'[2]P1P2 Calcs'!$B$19</definedName>
    <definedName name="PWreplace" localSheetId="2">[1]Calcs!$G$6</definedName>
    <definedName name="PWreplace" localSheetId="0">[1]Calcs!$G$6</definedName>
    <definedName name="PWreplace" localSheetId="3">#REF!</definedName>
    <definedName name="PWreplace" localSheetId="1">#REF!</definedName>
    <definedName name="PWreplace">'[2]P1P2 Calcs'!$G$6</definedName>
    <definedName name="SalvageVal" localSheetId="2">[1]Calcs!$G$10</definedName>
    <definedName name="SalvageVal" localSheetId="0">[1]Calcs!$G$10</definedName>
    <definedName name="SalvageVal" localSheetId="3">#REF!</definedName>
    <definedName name="SalvageVal" localSheetId="1">#REF!</definedName>
    <definedName name="SalvageVal">'[2]P1P2 Calcs'!$G$10</definedName>
  </definedNames>
  <calcPr calcId="152511"/>
</workbook>
</file>

<file path=xl/calcChain.xml><?xml version="1.0" encoding="utf-8"?>
<calcChain xmlns="http://schemas.openxmlformats.org/spreadsheetml/2006/main">
  <c r="B7" i="11" l="1"/>
  <c r="B5" i="11"/>
  <c r="B3" i="11"/>
  <c r="B4" i="11" s="1"/>
  <c r="J24" i="10"/>
  <c r="J23" i="10"/>
  <c r="A5" i="10"/>
  <c r="A6" i="10" s="1"/>
  <c r="A7" i="10" s="1"/>
  <c r="A8" i="10" s="1"/>
  <c r="A9" i="10" s="1"/>
  <c r="A10" i="10" l="1"/>
  <c r="A11" i="10" s="1"/>
  <c r="A12" i="10" s="1"/>
  <c r="A13" i="10" s="1"/>
  <c r="A14" i="10" s="1"/>
  <c r="H24" i="10"/>
  <c r="F24" i="10"/>
  <c r="D24" i="10"/>
  <c r="C24" i="10"/>
  <c r="B24" i="10"/>
  <c r="F23" i="10" l="1"/>
  <c r="D23" i="10"/>
  <c r="C23" i="10"/>
  <c r="B23" i="10"/>
  <c r="H23" i="10"/>
  <c r="B7" i="6" l="1"/>
  <c r="B5" i="6"/>
  <c r="B3" i="6"/>
  <c r="B7" i="8" l="1"/>
  <c r="B5" i="8"/>
  <c r="B3" i="8"/>
  <c r="B4" i="8" s="1"/>
  <c r="J19" i="9"/>
  <c r="J18" i="9"/>
  <c r="A5" i="9"/>
  <c r="A6" i="9" s="1"/>
  <c r="A7" i="9" s="1"/>
  <c r="A8" i="9" s="1"/>
  <c r="A9" i="9" s="1"/>
  <c r="A10" i="9" s="1"/>
  <c r="A11" i="9" s="1"/>
  <c r="A12" i="9" s="1"/>
  <c r="A13" i="9" s="1"/>
  <c r="A14" i="9" s="1"/>
  <c r="F18" i="9" l="1"/>
  <c r="H19" i="9"/>
  <c r="D18" i="9"/>
  <c r="F19" i="9"/>
  <c r="C18" i="9"/>
  <c r="D19" i="9"/>
  <c r="B18" i="9"/>
  <c r="B19" i="9"/>
  <c r="H18" i="9"/>
  <c r="C19" i="9"/>
  <c r="B4" i="6" l="1"/>
  <c r="J21" i="5"/>
  <c r="H21" i="5"/>
  <c r="F21" i="5"/>
  <c r="J20" i="5"/>
  <c r="A6" i="5"/>
  <c r="D21" i="5" s="1"/>
  <c r="A5" i="5"/>
  <c r="B21" i="5" l="1"/>
  <c r="C21" i="5"/>
  <c r="A7" i="5"/>
  <c r="A8" i="5" s="1"/>
  <c r="A9" i="5" s="1"/>
  <c r="A10" i="5" s="1"/>
  <c r="A11" i="5" s="1"/>
  <c r="F20" i="5" l="1"/>
  <c r="B20" i="5"/>
  <c r="A12" i="5"/>
  <c r="A13" i="5" s="1"/>
  <c r="A14" i="5" s="1"/>
  <c r="H20" i="5"/>
  <c r="D20" i="5"/>
  <c r="C20" i="5"/>
  <c r="J19" i="1" l="1"/>
  <c r="J20" i="1"/>
  <c r="B5" i="4" l="1"/>
  <c r="A5" i="1" l="1"/>
  <c r="A6" i="1" l="1"/>
  <c r="A7" i="1" s="1"/>
  <c r="A8" i="1" s="1"/>
  <c r="A9" i="1" s="1"/>
  <c r="A10" i="1" s="1"/>
  <c r="F20" i="1"/>
  <c r="D20" i="1"/>
  <c r="C20" i="1"/>
  <c r="H20" i="1"/>
  <c r="B20" i="1"/>
  <c r="A11" i="1" l="1"/>
  <c r="A12" i="1" s="1"/>
  <c r="A13" i="1" s="1"/>
  <c r="A14" i="1" s="1"/>
  <c r="F19" i="1"/>
  <c r="B7" i="4" s="1"/>
  <c r="H19" i="1"/>
  <c r="B3" i="4" s="1"/>
  <c r="B4" i="4" s="1"/>
  <c r="C19" i="1"/>
  <c r="B19" i="1"/>
  <c r="D19" i="1"/>
</calcChain>
</file>

<file path=xl/sharedStrings.xml><?xml version="1.0" encoding="utf-8"?>
<sst xmlns="http://schemas.openxmlformats.org/spreadsheetml/2006/main" count="125" uniqueCount="38">
  <si>
    <t>Year</t>
  </si>
  <si>
    <t>Elec</t>
  </si>
  <si>
    <t>N.Gas</t>
  </si>
  <si>
    <t>E.Svcs.</t>
  </si>
  <si>
    <t>CPI-U: Housing, Fuels &amp; Utilities Indicies</t>
  </si>
  <si>
    <t>Period</t>
  </si>
  <si>
    <t xml:space="preserve">http://www.bls.gov/cpi/cpi_dr.htm </t>
  </si>
  <si>
    <t>General Inflation Rate (GR)</t>
  </si>
  <si>
    <t>Discount Rate (DR)</t>
  </si>
  <si>
    <t>Mortgage Interest Rate (MR)</t>
  </si>
  <si>
    <t>Down payment Rate (DnPmt)</t>
  </si>
  <si>
    <t>Energy Inflation Rate (ER)</t>
  </si>
  <si>
    <t xml:space="preserve">http://www.freddiemac.com/pmms/ </t>
  </si>
  <si>
    <r>
      <t xml:space="preserve">CPI </t>
    </r>
    <r>
      <rPr>
        <b/>
        <u/>
        <vertAlign val="superscript"/>
        <sz val="11"/>
        <color theme="1"/>
        <rFont val="Calibri"/>
        <family val="2"/>
        <scheme val="minor"/>
      </rPr>
      <t>(2)</t>
    </r>
  </si>
  <si>
    <r>
      <t>PMMS</t>
    </r>
    <r>
      <rPr>
        <b/>
        <u/>
        <vertAlign val="superscript"/>
        <sz val="11"/>
        <color theme="1"/>
        <rFont val="Calibri"/>
        <family val="2"/>
        <scheme val="minor"/>
      </rPr>
      <t xml:space="preserve"> (3)</t>
    </r>
  </si>
  <si>
    <t>Sources:</t>
  </si>
  <si>
    <t>(1)</t>
  </si>
  <si>
    <t>(2)</t>
  </si>
  <si>
    <t>(3)</t>
  </si>
  <si>
    <t xml:space="preserve">ftp://ftp.bls.gov/pub/special.requests/cpi/cpiai.txt </t>
  </si>
  <si>
    <r>
      <t xml:space="preserve">HHe </t>
    </r>
    <r>
      <rPr>
        <b/>
        <u/>
        <vertAlign val="superscript"/>
        <sz val="11"/>
        <color theme="1"/>
        <rFont val="Calibri"/>
        <family val="2"/>
        <scheme val="minor"/>
      </rPr>
      <t>(1)</t>
    </r>
  </si>
  <si>
    <t>Annual Compound Rate (ACR) of Change/Average:</t>
  </si>
  <si>
    <t>RESNET Rate Data for 1/2013 - 12/2013</t>
  </si>
  <si>
    <t>2006-2011</t>
  </si>
  <si>
    <t>2001-2011</t>
  </si>
  <si>
    <t>Table 3A. (Details)</t>
  </si>
  <si>
    <t>2007-2012</t>
  </si>
  <si>
    <t>2002-2012</t>
  </si>
  <si>
    <t>Table 4. (December Details)</t>
  </si>
  <si>
    <t>RESNET Rate Data for 1/2014 - 12/2014</t>
  </si>
  <si>
    <t>RESNET Rate Data for 1/2012 - 12/2012</t>
  </si>
  <si>
    <t>2005-2010</t>
  </si>
  <si>
    <t>2000-2010</t>
  </si>
  <si>
    <r>
      <t xml:space="preserve">CPI </t>
    </r>
    <r>
      <rPr>
        <b/>
        <u/>
        <vertAlign val="superscript"/>
        <sz val="11"/>
        <color theme="1"/>
        <rFont val="Calibri"/>
        <family val="2"/>
        <scheme val="minor"/>
      </rPr>
      <t>(1)</t>
    </r>
  </si>
  <si>
    <r>
      <t>PMMS</t>
    </r>
    <r>
      <rPr>
        <b/>
        <u/>
        <vertAlign val="superscript"/>
        <sz val="11"/>
        <color theme="1"/>
        <rFont val="Calibri"/>
        <family val="2"/>
        <scheme val="minor"/>
      </rPr>
      <t xml:space="preserve"> (2)</t>
    </r>
  </si>
  <si>
    <t>2010-2015</t>
  </si>
  <si>
    <t>2005-2015</t>
  </si>
  <si>
    <t>RESNET Rate Data for 1/2017 - 12/2017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</si>
</sst>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u/>
      <vertAlign val="superscript"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1">
    <border>
      <left/>
      <right/>
      <top/>
      <bottom/>
      <diagonal/>
    </border>
  </borders>
  <cellStyleXfs count="6">
    <xf numFmtId="0" fontId="0" fillId="0" borderId="0"/>
    <xf numFmtId="0" fontId="2" fillId="0" borderId="0" applyNumberFormat="0" applyFill="0" applyBorder="0" applyAlignment="0" applyProtection="0"/>
    <xf numFmtId="0" fontId="5" fillId="0" borderId="0"/>
    <xf numFmtId="0" fontId="5" fillId="0" borderId="0"/>
    <xf numFmtId="0" fontId="6" fillId="0" borderId="0"/>
    <xf numFmtId="0" fontId="5" fillId="0" borderId="0"/>
  </cellStyleXfs>
  <cellXfs count="42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164" fontId="0" fillId="0" borderId="0" xfId="0" applyNumberFormat="1"/>
    <xf numFmtId="10" fontId="0" fillId="0" borderId="0" xfId="0" applyNumberFormat="1"/>
    <xf numFmtId="164" fontId="2" fillId="0" borderId="0" xfId="1" applyNumberFormat="1"/>
    <xf numFmtId="164" fontId="0" fillId="2" borderId="0" xfId="0" applyNumberFormat="1" applyFill="1"/>
    <xf numFmtId="10" fontId="0" fillId="2" borderId="0" xfId="0" applyNumberFormat="1" applyFill="1"/>
    <xf numFmtId="164" fontId="0" fillId="0" borderId="0" xfId="0" applyNumberFormat="1" applyFill="1"/>
    <xf numFmtId="0" fontId="3" fillId="0" borderId="0" xfId="0" applyFont="1" applyAlignment="1">
      <alignment horizontal="right"/>
    </xf>
    <xf numFmtId="164" fontId="3" fillId="0" borderId="0" xfId="0" applyNumberFormat="1" applyFont="1" applyAlignment="1">
      <alignment horizontal="right"/>
    </xf>
    <xf numFmtId="164" fontId="3" fillId="2" borderId="0" xfId="0" applyNumberFormat="1" applyFont="1" applyFill="1" applyAlignment="1">
      <alignment horizontal="right"/>
    </xf>
    <xf numFmtId="0" fontId="1" fillId="0" borderId="0" xfId="0" applyFont="1"/>
    <xf numFmtId="0" fontId="0" fillId="2" borderId="0" xfId="0" applyFill="1"/>
    <xf numFmtId="0" fontId="3" fillId="2" borderId="0" xfId="0" applyFont="1" applyFill="1" applyAlignment="1">
      <alignment horizontal="right"/>
    </xf>
    <xf numFmtId="0" fontId="2" fillId="0" borderId="0" xfId="1"/>
    <xf numFmtId="0" fontId="0" fillId="0" borderId="0" xfId="0" quotePrefix="1" applyAlignment="1">
      <alignment horizontal="right"/>
    </xf>
    <xf numFmtId="0" fontId="0" fillId="0" borderId="0" xfId="0" applyFill="1"/>
    <xf numFmtId="10" fontId="0" fillId="0" borderId="0" xfId="0" applyNumberFormat="1" applyFill="1"/>
    <xf numFmtId="0" fontId="5" fillId="0" borderId="0" xfId="2" applyAlignment="1">
      <alignment horizontal="left"/>
    </xf>
    <xf numFmtId="164" fontId="5" fillId="0" borderId="0" xfId="2" applyNumberFormat="1"/>
    <xf numFmtId="0" fontId="5" fillId="0" borderId="0" xfId="2"/>
    <xf numFmtId="0" fontId="3" fillId="0" borderId="0" xfId="2" applyFont="1" applyAlignment="1">
      <alignment horizontal="right"/>
    </xf>
    <xf numFmtId="164" fontId="3" fillId="0" borderId="0" xfId="2" applyNumberFormat="1" applyFont="1" applyAlignment="1">
      <alignment horizontal="right"/>
    </xf>
    <xf numFmtId="164" fontId="3" fillId="2" borderId="0" xfId="2" applyNumberFormat="1" applyFont="1" applyFill="1" applyAlignment="1">
      <alignment horizontal="right"/>
    </xf>
    <xf numFmtId="0" fontId="3" fillId="2" borderId="0" xfId="2" applyFont="1" applyFill="1" applyAlignment="1">
      <alignment horizontal="right"/>
    </xf>
    <xf numFmtId="164" fontId="5" fillId="2" borderId="0" xfId="2" applyNumberFormat="1" applyFill="1"/>
    <xf numFmtId="0" fontId="5" fillId="2" borderId="0" xfId="2" applyFill="1"/>
    <xf numFmtId="10" fontId="5" fillId="2" borderId="0" xfId="2" applyNumberFormat="1" applyFill="1"/>
    <xf numFmtId="164" fontId="5" fillId="0" borderId="0" xfId="2" applyNumberFormat="1" applyFill="1"/>
    <xf numFmtId="0" fontId="5" fillId="0" borderId="0" xfId="2" applyFill="1"/>
    <xf numFmtId="10" fontId="5" fillId="0" borderId="0" xfId="2" applyNumberFormat="1" applyFill="1"/>
    <xf numFmtId="0" fontId="1" fillId="0" borderId="0" xfId="2" applyFont="1"/>
    <xf numFmtId="0" fontId="0" fillId="0" borderId="0" xfId="2" applyFont="1" applyAlignment="1">
      <alignment horizontal="right"/>
    </xf>
    <xf numFmtId="10" fontId="5" fillId="0" borderId="0" xfId="2" applyNumberFormat="1"/>
    <xf numFmtId="0" fontId="5" fillId="0" borderId="0" xfId="2" quotePrefix="1" applyAlignment="1">
      <alignment horizontal="right"/>
    </xf>
    <xf numFmtId="0" fontId="0" fillId="0" borderId="0" xfId="2" applyFont="1"/>
    <xf numFmtId="0" fontId="0" fillId="0" borderId="0" xfId="3" applyFont="1"/>
    <xf numFmtId="0" fontId="5" fillId="0" borderId="0" xfId="3"/>
    <xf numFmtId="10" fontId="5" fillId="0" borderId="0" xfId="3" applyNumberFormat="1"/>
    <xf numFmtId="10" fontId="7" fillId="2" borderId="0" xfId="2" applyNumberFormat="1" applyFont="1" applyFill="1"/>
    <xf numFmtId="0" fontId="0" fillId="0" borderId="0" xfId="2" quotePrefix="1" applyFont="1" applyAlignment="1">
      <alignment horizontal="right"/>
    </xf>
  </cellXfs>
  <cellStyles count="6">
    <cellStyle name="Hyperlink" xfId="1" builtinId="8"/>
    <cellStyle name="Normal" xfId="0" builtinId="0"/>
    <cellStyle name="Normal 2" xfId="2"/>
    <cellStyle name="Normal 2 2" xfId="3"/>
    <cellStyle name="Normal 2 2 2" xfId="4"/>
    <cellStyle name="Normal 3" xfId="5"/>
  </cellStyles>
  <dxfs count="0"/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4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3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2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1.xml"/><Relationship Id="rId1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P1P2_calcs_10-29-13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PFairey/Documents/resnet/2015%20IECC/IECC_HERS/CostEffectiveness/PrelimResults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PFairey/My%20Documents/FL-govt/FBC/FBCcode/2013/CMU-results/2012IECC_FlaCode_CMU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PFairey/My%20Documents/ASHRAE/Std90.2/economics/econ_P1P2_calc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lcs"/>
      <sheetName val="RESNET 2013"/>
      <sheetName val="Rates 2013"/>
      <sheetName val="CPI-U 2013"/>
      <sheetName val="RESNET 2012"/>
      <sheetName val="Rates 2012"/>
      <sheetName val="CPI-U 2012"/>
    </sheetNames>
    <sheetDataSet>
      <sheetData sheetId="0">
        <row r="3">
          <cell r="B3">
            <v>0.1</v>
          </cell>
        </row>
        <row r="4">
          <cell r="B4">
            <v>5.7038333333333337E-2</v>
          </cell>
        </row>
        <row r="5">
          <cell r="B5">
            <v>2.4199642460459136E-2</v>
          </cell>
        </row>
        <row r="6">
          <cell r="B6">
            <v>3.6428710798135588E-2</v>
          </cell>
          <cell r="G6">
            <v>1.4102146635205013</v>
          </cell>
        </row>
        <row r="7">
          <cell r="B7">
            <v>4.419964246045914E-2</v>
          </cell>
        </row>
        <row r="8">
          <cell r="B8">
            <v>30</v>
          </cell>
        </row>
        <row r="9">
          <cell r="B9">
            <v>30</v>
          </cell>
        </row>
        <row r="10">
          <cell r="B10">
            <v>0.25</v>
          </cell>
          <cell r="G10">
            <v>0.13660412041191128</v>
          </cell>
        </row>
        <row r="11">
          <cell r="B11">
            <v>0.04</v>
          </cell>
        </row>
        <row r="12">
          <cell r="B12">
            <v>0.8</v>
          </cell>
        </row>
        <row r="13">
          <cell r="B13">
            <v>0.01</v>
          </cell>
        </row>
        <row r="14">
          <cell r="B14">
            <v>12</v>
          </cell>
        </row>
        <row r="16">
          <cell r="B16">
            <v>25.834825720275447</v>
          </cell>
        </row>
        <row r="19">
          <cell r="B19">
            <v>22.010032388000507</v>
          </cell>
        </row>
        <row r="20">
          <cell r="B20">
            <v>34.492027889439633</v>
          </cell>
        </row>
        <row r="21">
          <cell r="B21">
            <v>14.212275680634384</v>
          </cell>
        </row>
        <row r="22">
          <cell r="B22">
            <v>16.443385482730161</v>
          </cell>
        </row>
        <row r="24">
          <cell r="B24">
            <v>1.0412862279770083</v>
          </cell>
        </row>
        <row r="25">
          <cell r="B25">
            <v>0.15692275494748045</v>
          </cell>
        </row>
        <row r="26">
          <cell r="B26">
            <v>0.22010032388000508</v>
          </cell>
        </row>
        <row r="27">
          <cell r="B27">
            <v>0.70432103641601629</v>
          </cell>
        </row>
        <row r="28">
          <cell r="B28">
            <v>0.13660412041191128</v>
          </cell>
        </row>
        <row r="29">
          <cell r="B29">
            <v>1.4102146635205013</v>
          </cell>
        </row>
        <row r="31">
          <cell r="B31">
            <v>3.1823953764341391</v>
          </cell>
        </row>
      </sheetData>
      <sheetData sheetId="1"/>
      <sheetData sheetId="2">
        <row r="31">
          <cell r="D31">
            <v>2.4199642460459136E-2</v>
          </cell>
        </row>
      </sheetData>
      <sheetData sheetId="3">
        <row r="19">
          <cell r="F19">
            <v>2.5067823243779541E-2</v>
          </cell>
        </row>
      </sheetData>
      <sheetData sheetId="4"/>
      <sheetData sheetId="5"/>
      <sheetData sheetId="6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iami_Sims"/>
      <sheetName val="Miami_Costs"/>
      <sheetName val="Miami_Sims (2)"/>
      <sheetName val="Miami_Costs (2)"/>
      <sheetName val="P1P2 Calcs"/>
      <sheetName val="2014 RESNET Rates"/>
    </sheetNames>
    <sheetDataSet>
      <sheetData sheetId="0"/>
      <sheetData sheetId="1"/>
      <sheetData sheetId="2"/>
      <sheetData sheetId="3"/>
      <sheetData sheetId="4">
        <row r="3">
          <cell r="B3">
            <v>0.1</v>
          </cell>
        </row>
        <row r="4">
          <cell r="B4">
            <v>5.4158333333333329E-2</v>
          </cell>
        </row>
        <row r="5">
          <cell r="B5">
            <v>2.5307497985088245E-2</v>
          </cell>
        </row>
        <row r="6">
          <cell r="B6">
            <v>4.1751923876916397E-2</v>
          </cell>
          <cell r="G6">
            <v>0.74301472998851925</v>
          </cell>
        </row>
        <row r="7">
          <cell r="B7">
            <v>4.5307497985088249E-2</v>
          </cell>
        </row>
        <row r="8">
          <cell r="B8">
            <v>30</v>
          </cell>
        </row>
        <row r="9">
          <cell r="B9">
            <v>30</v>
          </cell>
        </row>
        <row r="10">
          <cell r="B10">
            <v>0.25</v>
          </cell>
          <cell r="G10">
            <v>0</v>
          </cell>
        </row>
        <row r="11">
          <cell r="B11">
            <v>0.04</v>
          </cell>
        </row>
        <row r="12">
          <cell r="B12">
            <v>0.8</v>
          </cell>
        </row>
        <row r="13">
          <cell r="B13">
            <v>0</v>
          </cell>
        </row>
        <row r="14">
          <cell r="B14">
            <v>15</v>
          </cell>
        </row>
        <row r="16">
          <cell r="B16">
            <v>27.32810986517568</v>
          </cell>
        </row>
        <row r="19">
          <cell r="B19">
            <v>21.99264883996808</v>
          </cell>
        </row>
        <row r="20">
          <cell r="B20">
            <v>32.518379934322795</v>
          </cell>
        </row>
        <row r="21">
          <cell r="B21">
            <v>14.669837518731889</v>
          </cell>
        </row>
        <row r="22">
          <cell r="B22">
            <v>16.230122936063204</v>
          </cell>
        </row>
        <row r="24">
          <cell r="B24">
            <v>0.99572409195433076</v>
          </cell>
        </row>
        <row r="25">
          <cell r="B25">
            <v>0.146434123902251</v>
          </cell>
        </row>
        <row r="26">
          <cell r="B26">
            <v>0</v>
          </cell>
        </row>
        <row r="27">
          <cell r="B27">
            <v>0.7037647628789786</v>
          </cell>
        </row>
        <row r="28">
          <cell r="B28">
            <v>0</v>
          </cell>
        </row>
        <row r="29">
          <cell r="B29">
            <v>0.74301472998851925</v>
          </cell>
        </row>
        <row r="31">
          <cell r="B31">
            <v>2.3960694609195774</v>
          </cell>
        </row>
      </sheetData>
      <sheetData sheetId="5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-Ratio"/>
      <sheetName val="Cost Effectiveness"/>
      <sheetName val="Econ_calcs"/>
      <sheetName val="CMU_prices"/>
      <sheetName val="Rate_data"/>
    </sheetNames>
    <sheetDataSet>
      <sheetData sheetId="0"/>
      <sheetData sheetId="1"/>
      <sheetData sheetId="2">
        <row r="4">
          <cell r="B4">
            <v>0.1</v>
          </cell>
        </row>
        <row r="17">
          <cell r="B17">
            <v>23.598723819953378</v>
          </cell>
        </row>
        <row r="19">
          <cell r="B19">
            <v>1.1412862279770084</v>
          </cell>
        </row>
      </sheetData>
      <sheetData sheetId="3">
        <row r="13">
          <cell r="D13">
            <v>0.37531249999999999</v>
          </cell>
        </row>
      </sheetData>
      <sheetData sheetId="4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Calcs"/>
      <sheetName val="Rate_data"/>
      <sheetName val="RawData (2010)"/>
      <sheetName val="RawData (2011)"/>
      <sheetName val="RESNET_2012"/>
      <sheetName val="RESNET_2013"/>
    </sheetNames>
    <sheetDataSet>
      <sheetData sheetId="0"/>
      <sheetData sheetId="1">
        <row r="4">
          <cell r="B4">
            <v>0.1</v>
          </cell>
        </row>
        <row r="5">
          <cell r="B5">
            <v>0.05</v>
          </cell>
        </row>
        <row r="6">
          <cell r="B6">
            <v>2.5000000000000001E-2</v>
          </cell>
        </row>
        <row r="7">
          <cell r="B7">
            <v>2.5000000000000001E-2</v>
          </cell>
        </row>
        <row r="8">
          <cell r="B8">
            <v>0.09</v>
          </cell>
        </row>
        <row r="9">
          <cell r="B9">
            <v>30</v>
          </cell>
        </row>
        <row r="10">
          <cell r="B10">
            <v>30</v>
          </cell>
        </row>
        <row r="11">
          <cell r="B11">
            <v>0.25</v>
          </cell>
        </row>
        <row r="12">
          <cell r="B12">
            <v>1.136E-2</v>
          </cell>
        </row>
      </sheetData>
      <sheetData sheetId="2"/>
      <sheetData sheetId="3"/>
      <sheetData sheetId="4"/>
      <sheetData sheetId="5"/>
      <sheetData sheetId="6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freddiemac.com/pmms/" TargetMode="External"/><Relationship Id="rId1" Type="http://schemas.openxmlformats.org/officeDocument/2006/relationships/hyperlink" Target="http://www.bls.gov/cpi/cpi_dr.htm" TargetMode="Externa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hyperlink" Target="ftp://ftp.bls.gov/pub/special.requests/cpi/cpiai.txt" TargetMode="External"/><Relationship Id="rId2" Type="http://schemas.openxmlformats.org/officeDocument/2006/relationships/hyperlink" Target="http://www.freddiemac.com/pmms/" TargetMode="External"/><Relationship Id="rId1" Type="http://schemas.openxmlformats.org/officeDocument/2006/relationships/hyperlink" Target="http://www.bls.gov/cpi/cpi_dr.htm" TargetMode="External"/><Relationship Id="rId4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hyperlink" Target="ftp://ftp.bls.gov/pub/special.requests/cpi/cpiai.txt" TargetMode="External"/><Relationship Id="rId2" Type="http://schemas.openxmlformats.org/officeDocument/2006/relationships/hyperlink" Target="http://www.freddiemac.com/pmms/" TargetMode="External"/><Relationship Id="rId1" Type="http://schemas.openxmlformats.org/officeDocument/2006/relationships/hyperlink" Target="http://www.bls.gov/cpi/cpi_dr.htm" TargetMode="External"/><Relationship Id="rId4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hyperlink" Target="ftp://ftp.bls.gov/pub/special.requests/cpi/cpiai.txt" TargetMode="External"/><Relationship Id="rId2" Type="http://schemas.openxmlformats.org/officeDocument/2006/relationships/hyperlink" Target="http://www.freddiemac.com/pmms/" TargetMode="External"/><Relationship Id="rId1" Type="http://schemas.openxmlformats.org/officeDocument/2006/relationships/hyperlink" Target="http://www.bls.gov/cpi/cpi_dr.htm" TargetMode="External"/><Relationship Id="rId4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"/>
  <sheetViews>
    <sheetView tabSelected="1" workbookViewId="0"/>
  </sheetViews>
  <sheetFormatPr defaultColWidth="9.1796875" defaultRowHeight="14.5" x14ac:dyDescent="0.35"/>
  <cols>
    <col min="1" max="1" width="27.26953125" style="38" customWidth="1"/>
    <col min="2" max="2" width="9.1796875" style="38" customWidth="1"/>
    <col min="3" max="16384" width="9.1796875" style="38"/>
  </cols>
  <sheetData>
    <row r="1" spans="1:2" x14ac:dyDescent="0.35">
      <c r="A1" s="37" t="s">
        <v>37</v>
      </c>
    </row>
    <row r="3" spans="1:2" x14ac:dyDescent="0.35">
      <c r="A3" s="38" t="s">
        <v>7</v>
      </c>
      <c r="B3" s="39">
        <f>ROUND(MAX('CPI-U 2015'!H23:H24),4)</f>
        <v>0.02</v>
      </c>
    </row>
    <row r="4" spans="1:2" x14ac:dyDescent="0.35">
      <c r="A4" s="38" t="s">
        <v>8</v>
      </c>
      <c r="B4" s="39">
        <f>B3+2%</f>
        <v>0.04</v>
      </c>
    </row>
    <row r="5" spans="1:2" x14ac:dyDescent="0.35">
      <c r="A5" s="38" t="s">
        <v>9</v>
      </c>
      <c r="B5" s="39">
        <f>ROUND(MAX('CPI-U 2015'!J23:J24),4)</f>
        <v>4.8599999999999997E-2</v>
      </c>
    </row>
    <row r="6" spans="1:2" x14ac:dyDescent="0.35">
      <c r="A6" s="38" t="s">
        <v>10</v>
      </c>
      <c r="B6" s="39">
        <v>0.1</v>
      </c>
    </row>
    <row r="7" spans="1:2" x14ac:dyDescent="0.35">
      <c r="A7" s="38" t="s">
        <v>11</v>
      </c>
      <c r="B7" s="39">
        <f>ROUND(MAX('CPI-U 2015'!F23:F24),4)</f>
        <v>1.6500000000000001E-2</v>
      </c>
    </row>
  </sheetData>
  <sheetProtection algorithmName="SHA-512" hashValue="zU7qnpLM/ADZRdLcPGYODXbcVxVNpqYeAFBsKRxp71iHa1hDaEkO0cdvoVFRuH8RzEw+pT+cVVzecgo/SA4uVA==" saltValue="/FDYyMCad+yYPdE5g7FsFw==" spinCount="100000" sheet="1" objects="1" scenarios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8"/>
  <sheetViews>
    <sheetView workbookViewId="0"/>
  </sheetViews>
  <sheetFormatPr defaultColWidth="9.1796875" defaultRowHeight="14.5" x14ac:dyDescent="0.35"/>
  <cols>
    <col min="1" max="1" width="10.453125" style="21" customWidth="1"/>
    <col min="2" max="4" width="9.1796875" style="20"/>
    <col min="5" max="5" width="2.7265625" style="20" customWidth="1"/>
    <col min="6" max="6" width="9.1796875" style="20" customWidth="1"/>
    <col min="7" max="7" width="2.7265625" style="21" customWidth="1"/>
    <col min="8" max="8" width="9.1796875" style="21"/>
    <col min="9" max="9" width="2.7265625" style="21" customWidth="1"/>
    <col min="10" max="16384" width="9.1796875" style="21"/>
  </cols>
  <sheetData>
    <row r="1" spans="1:10" x14ac:dyDescent="0.35">
      <c r="A1" s="19" t="s">
        <v>4</v>
      </c>
    </row>
    <row r="2" spans="1:10" ht="16.5" x14ac:dyDescent="0.35">
      <c r="A2" s="22" t="s">
        <v>0</v>
      </c>
      <c r="B2" s="23" t="s">
        <v>3</v>
      </c>
      <c r="C2" s="23" t="s">
        <v>1</v>
      </c>
      <c r="D2" s="23" t="s">
        <v>2</v>
      </c>
      <c r="E2" s="23"/>
      <c r="F2" s="24" t="s">
        <v>20</v>
      </c>
      <c r="H2" s="24" t="s">
        <v>33</v>
      </c>
      <c r="J2" s="25" t="s">
        <v>34</v>
      </c>
    </row>
    <row r="3" spans="1:10" x14ac:dyDescent="0.35">
      <c r="A3" s="21">
        <v>1999</v>
      </c>
      <c r="B3" s="20">
        <v>120.9</v>
      </c>
      <c r="C3" s="20">
        <v>126.5</v>
      </c>
      <c r="D3" s="20">
        <v>113</v>
      </c>
      <c r="F3" s="26">
        <v>113.5</v>
      </c>
      <c r="H3" s="27">
        <v>166.6</v>
      </c>
      <c r="J3" s="28">
        <v>7.4400000000000008E-2</v>
      </c>
    </row>
    <row r="4" spans="1:10" x14ac:dyDescent="0.35">
      <c r="A4" s="21">
        <v>2000</v>
      </c>
      <c r="B4" s="20">
        <v>128</v>
      </c>
      <c r="C4" s="20">
        <v>128.5</v>
      </c>
      <c r="D4" s="20">
        <v>132</v>
      </c>
      <c r="F4" s="26">
        <v>122.8</v>
      </c>
      <c r="H4" s="26">
        <v>172.2</v>
      </c>
      <c r="J4" s="28">
        <v>8.0500000000000002E-2</v>
      </c>
    </row>
    <row r="5" spans="1:10" x14ac:dyDescent="0.35">
      <c r="A5" s="21">
        <f>A4+1</f>
        <v>2001</v>
      </c>
      <c r="B5" s="20">
        <v>142.4</v>
      </c>
      <c r="C5" s="20">
        <v>137.80000000000001</v>
      </c>
      <c r="D5" s="20">
        <v>158.30000000000001</v>
      </c>
      <c r="F5" s="26">
        <v>135.4</v>
      </c>
      <c r="H5" s="26">
        <v>177.1</v>
      </c>
      <c r="J5" s="28">
        <v>6.9699999999999998E-2</v>
      </c>
    </row>
    <row r="6" spans="1:10" x14ac:dyDescent="0.35">
      <c r="A6" s="21">
        <f t="shared" ref="A6:A14" si="0">A5+1</f>
        <v>2002</v>
      </c>
      <c r="B6" s="20">
        <v>134.4</v>
      </c>
      <c r="C6" s="20">
        <v>136.19999999999999</v>
      </c>
      <c r="D6" s="20">
        <v>135.30000000000001</v>
      </c>
      <c r="F6" s="26">
        <v>127.2</v>
      </c>
      <c r="H6" s="26">
        <v>179.9</v>
      </c>
      <c r="J6" s="28">
        <v>6.54E-2</v>
      </c>
    </row>
    <row r="7" spans="1:10" x14ac:dyDescent="0.35">
      <c r="A7" s="21">
        <f t="shared" si="0"/>
        <v>2003</v>
      </c>
      <c r="B7" s="20">
        <v>145</v>
      </c>
      <c r="C7" s="20">
        <v>139.5</v>
      </c>
      <c r="D7" s="20">
        <v>166.3</v>
      </c>
      <c r="F7" s="26">
        <v>138.19999999999999</v>
      </c>
      <c r="H7" s="26">
        <v>184</v>
      </c>
      <c r="J7" s="28">
        <v>5.8299999999999998E-2</v>
      </c>
    </row>
    <row r="8" spans="1:10" x14ac:dyDescent="0.35">
      <c r="A8" s="21">
        <f t="shared" si="0"/>
        <v>2004</v>
      </c>
      <c r="B8" s="20">
        <v>150.6</v>
      </c>
      <c r="C8" s="20">
        <v>142.1</v>
      </c>
      <c r="D8" s="20">
        <v>180.1</v>
      </c>
      <c r="F8" s="26">
        <v>144.4</v>
      </c>
      <c r="H8" s="26">
        <v>188.9</v>
      </c>
      <c r="J8" s="28">
        <v>5.8400000000000001E-2</v>
      </c>
    </row>
    <row r="9" spans="1:10" x14ac:dyDescent="0.35">
      <c r="A9" s="21">
        <f t="shared" si="0"/>
        <v>2005</v>
      </c>
      <c r="B9" s="20">
        <v>166.5</v>
      </c>
      <c r="C9" s="20">
        <v>150.80000000000001</v>
      </c>
      <c r="D9" s="20">
        <v>215.4</v>
      </c>
      <c r="F9" s="26">
        <v>161.6</v>
      </c>
      <c r="H9" s="26">
        <v>195.3</v>
      </c>
      <c r="J9" s="28">
        <v>5.865833333333334E-2</v>
      </c>
    </row>
    <row r="10" spans="1:10" x14ac:dyDescent="0.35">
      <c r="A10" s="21">
        <f t="shared" si="0"/>
        <v>2006</v>
      </c>
      <c r="B10" s="20">
        <v>182.1</v>
      </c>
      <c r="C10" s="20">
        <v>169.2</v>
      </c>
      <c r="D10" s="20">
        <v>220.8</v>
      </c>
      <c r="F10" s="26">
        <v>171.1</v>
      </c>
      <c r="H10" s="26">
        <v>201.6</v>
      </c>
      <c r="J10" s="28">
        <v>6.4100000000000004E-2</v>
      </c>
    </row>
    <row r="11" spans="1:10" x14ac:dyDescent="0.35">
      <c r="A11" s="21">
        <f t="shared" si="0"/>
        <v>2007</v>
      </c>
      <c r="B11" s="20">
        <v>186.262</v>
      </c>
      <c r="C11" s="20">
        <v>175.82499999999999</v>
      </c>
      <c r="D11" s="20">
        <v>217.68799999999999</v>
      </c>
      <c r="F11" s="26">
        <v>181.744</v>
      </c>
      <c r="H11" s="26">
        <v>207.34200000000001</v>
      </c>
      <c r="J11" s="28">
        <v>6.3425000000000009E-2</v>
      </c>
    </row>
    <row r="12" spans="1:10" x14ac:dyDescent="0.35">
      <c r="A12" s="21">
        <f t="shared" si="0"/>
        <v>2008</v>
      </c>
      <c r="B12" s="20">
        <v>202.21199999999999</v>
      </c>
      <c r="C12" s="20">
        <v>187.14599999999999</v>
      </c>
      <c r="D12" s="20">
        <v>247.803</v>
      </c>
      <c r="F12" s="26">
        <v>200.80799999999999</v>
      </c>
      <c r="H12" s="26">
        <v>215.303</v>
      </c>
      <c r="J12" s="28">
        <v>6.0299999999999999E-2</v>
      </c>
    </row>
    <row r="13" spans="1:10" x14ac:dyDescent="0.35">
      <c r="A13" s="21">
        <f t="shared" si="0"/>
        <v>2009</v>
      </c>
      <c r="B13" s="20">
        <v>193.56299999999999</v>
      </c>
      <c r="C13" s="20">
        <v>192.71199999999999</v>
      </c>
      <c r="D13" s="20">
        <v>193.71700000000001</v>
      </c>
      <c r="F13" s="26">
        <v>188.113</v>
      </c>
      <c r="H13" s="26">
        <v>214.53700000000001</v>
      </c>
      <c r="J13" s="28">
        <v>5.04E-2</v>
      </c>
    </row>
    <row r="14" spans="1:10" x14ac:dyDescent="0.35">
      <c r="A14" s="21">
        <f t="shared" si="0"/>
        <v>2010</v>
      </c>
      <c r="B14" s="20">
        <v>192.886</v>
      </c>
      <c r="C14" s="20">
        <v>193.095</v>
      </c>
      <c r="D14" s="20">
        <v>198.68700000000001</v>
      </c>
      <c r="F14" s="26">
        <v>189.286</v>
      </c>
      <c r="H14" s="26">
        <v>218.05600000000001</v>
      </c>
      <c r="J14" s="28">
        <v>4.6899999999999997E-2</v>
      </c>
    </row>
    <row r="15" spans="1:10" x14ac:dyDescent="0.35">
      <c r="A15" s="21">
        <v>2011</v>
      </c>
      <c r="B15" s="20">
        <v>194.386</v>
      </c>
      <c r="C15" s="20">
        <v>196.73699999999999</v>
      </c>
      <c r="D15" s="20">
        <v>184.334</v>
      </c>
      <c r="F15" s="26">
        <v>193.648</v>
      </c>
      <c r="H15" s="26">
        <v>224.93899999999999</v>
      </c>
      <c r="J15" s="28">
        <v>4.4499999999999998E-2</v>
      </c>
    </row>
    <row r="16" spans="1:10" x14ac:dyDescent="0.35">
      <c r="A16" s="21">
        <v>2012</v>
      </c>
      <c r="B16" s="20">
        <v>192.065</v>
      </c>
      <c r="C16" s="20">
        <v>197.6</v>
      </c>
      <c r="D16" s="20">
        <v>172.756</v>
      </c>
      <c r="F16" s="26">
        <v>191.483</v>
      </c>
      <c r="H16" s="26">
        <v>230.97900000000001</v>
      </c>
      <c r="J16" s="28">
        <v>3.6600000000000001E-2</v>
      </c>
    </row>
    <row r="17" spans="1:10" x14ac:dyDescent="0.35">
      <c r="A17" s="21">
        <v>2013</v>
      </c>
      <c r="B17" s="3">
        <v>196.167</v>
      </c>
      <c r="C17" s="3">
        <v>203.74</v>
      </c>
      <c r="D17" s="3">
        <v>171.20400000000001</v>
      </c>
      <c r="F17" s="6">
        <v>195.68700000000001</v>
      </c>
      <c r="H17" s="26">
        <v>234.59399999999999</v>
      </c>
      <c r="J17" s="28">
        <v>3.9800000000000002E-2</v>
      </c>
    </row>
    <row r="18" spans="1:10" x14ac:dyDescent="0.35">
      <c r="A18" s="21">
        <v>2014</v>
      </c>
      <c r="B18" s="20">
        <v>204.20400000000001</v>
      </c>
      <c r="C18" s="20">
        <v>210.489</v>
      </c>
      <c r="D18" s="20">
        <v>182.64400000000001</v>
      </c>
      <c r="F18" s="26">
        <v>201.38200000000001</v>
      </c>
      <c r="H18" s="26">
        <v>236.28399999999999</v>
      </c>
      <c r="J18" s="28">
        <v>4.1700000000000001E-2</v>
      </c>
    </row>
    <row r="19" spans="1:10" x14ac:dyDescent="0.35">
      <c r="A19" s="21">
        <v>2015</v>
      </c>
      <c r="B19" s="20">
        <v>195.166</v>
      </c>
      <c r="C19" s="20">
        <v>207.83600000000001</v>
      </c>
      <c r="D19" s="20">
        <v>154.523</v>
      </c>
      <c r="F19" s="26">
        <v>190.42500000000001</v>
      </c>
      <c r="G19" s="30"/>
      <c r="H19" s="26">
        <v>238.041</v>
      </c>
      <c r="I19" s="30"/>
      <c r="J19" s="28">
        <v>3.85E-2</v>
      </c>
    </row>
    <row r="20" spans="1:10" x14ac:dyDescent="0.35">
      <c r="F20" s="29"/>
      <c r="G20" s="30"/>
      <c r="H20" s="29"/>
      <c r="I20" s="30"/>
      <c r="J20" s="31"/>
    </row>
    <row r="21" spans="1:10" x14ac:dyDescent="0.35">
      <c r="A21" s="32" t="s">
        <v>21</v>
      </c>
      <c r="F21" s="29"/>
    </row>
    <row r="22" spans="1:10" ht="16.5" x14ac:dyDescent="0.35">
      <c r="A22" s="22" t="s">
        <v>5</v>
      </c>
      <c r="B22" s="23" t="s">
        <v>3</v>
      </c>
      <c r="C22" s="23" t="s">
        <v>1</v>
      </c>
      <c r="D22" s="23" t="s">
        <v>2</v>
      </c>
      <c r="E22" s="23"/>
      <c r="F22" s="24" t="s">
        <v>20</v>
      </c>
      <c r="H22" s="24" t="s">
        <v>33</v>
      </c>
      <c r="J22" s="25" t="s">
        <v>34</v>
      </c>
    </row>
    <row r="23" spans="1:10" x14ac:dyDescent="0.35">
      <c r="A23" s="33" t="s">
        <v>35</v>
      </c>
      <c r="B23" s="34">
        <f>((B$19/B$14))^(1/(($A19)-($A14)))-1</f>
        <v>2.3529914829232279E-3</v>
      </c>
      <c r="C23" s="34">
        <f>((C$19/C$14))^(1/(($A19)-($A14)))-1</f>
        <v>1.4822177208407616E-2</v>
      </c>
      <c r="D23" s="34">
        <f>((D$19/D$14))^(1/(($A19)-($A14)))-1</f>
        <v>-4.9034556315140199E-2</v>
      </c>
      <c r="E23" s="34"/>
      <c r="F23" s="28">
        <f>((F$19/F$14))^(1/(($A19)-($A14)))-1</f>
        <v>1.2005836163919703E-3</v>
      </c>
      <c r="H23" s="28">
        <f>((H$19/H$14))^(1/(($A19)-($A14)))-1</f>
        <v>1.7692900779333831E-2</v>
      </c>
      <c r="J23" s="28">
        <f>AVERAGE(J15:J19)</f>
        <v>4.0220000000000006E-2</v>
      </c>
    </row>
    <row r="24" spans="1:10" x14ac:dyDescent="0.35">
      <c r="A24" s="33" t="s">
        <v>36</v>
      </c>
      <c r="B24" s="34">
        <f>((B$19/B$9))^(1/(($A19)-($A9)))-1</f>
        <v>1.6012362508863065E-2</v>
      </c>
      <c r="C24" s="34">
        <f>((C$19/C$9))^(1/(($A19)-($A9)))-1</f>
        <v>3.2599578384921335E-2</v>
      </c>
      <c r="D24" s="34">
        <f>((D$19/D$9))^(1/(($A19)-($A9)))-1</f>
        <v>-3.2669807601517276E-2</v>
      </c>
      <c r="E24" s="34"/>
      <c r="F24" s="40">
        <f>((F$19/F$9))^(1/(($A19)-($A9)))-1</f>
        <v>1.6548867308869619E-2</v>
      </c>
      <c r="H24" s="40">
        <f>((H$19/H$9))^(1/(($A19)-($A9)))-1</f>
        <v>1.9987741397262448E-2</v>
      </c>
      <c r="J24" s="40">
        <f>AVERAGE(J10:J19)</f>
        <v>4.8622499999999999E-2</v>
      </c>
    </row>
    <row r="26" spans="1:10" x14ac:dyDescent="0.35">
      <c r="A26" s="21" t="s">
        <v>15</v>
      </c>
    </row>
    <row r="27" spans="1:10" x14ac:dyDescent="0.35">
      <c r="A27" s="35" t="s">
        <v>16</v>
      </c>
      <c r="B27" s="5" t="s">
        <v>6</v>
      </c>
      <c r="G27" s="36" t="s">
        <v>28</v>
      </c>
    </row>
    <row r="28" spans="1:10" x14ac:dyDescent="0.35">
      <c r="A28" s="41" t="s">
        <v>17</v>
      </c>
      <c r="B28" s="15" t="s">
        <v>12</v>
      </c>
    </row>
  </sheetData>
  <sheetProtection algorithmName="SHA-512" hashValue="ttP9PdNa/4kWCpmhyL9NykAUtfc5u3RfpX5fiZOIceUCPAsFaiJ/PZRVGDEqZTZblkKrG5+f5gKeCWTU/ebF6Q==" saltValue="jLu3PKOYzkE1kExEWxN/cA==" spinCount="100000" sheet="1" objects="1" scenarios="1"/>
  <hyperlinks>
    <hyperlink ref="B27" r:id="rId1"/>
    <hyperlink ref="B28" r:id="rId2"/>
  </hyperlinks>
  <pageMargins left="0.7" right="0.7" top="0.75" bottom="0.75" header="0.3" footer="0.3"/>
  <pageSetup orientation="portrait"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"/>
  <sheetViews>
    <sheetView workbookViewId="0"/>
  </sheetViews>
  <sheetFormatPr defaultColWidth="9.1796875" defaultRowHeight="14.5" x14ac:dyDescent="0.35"/>
  <cols>
    <col min="1" max="1" width="27.26953125" style="38" customWidth="1"/>
    <col min="2" max="2" width="9.1796875" style="38" customWidth="1"/>
    <col min="3" max="16384" width="9.1796875" style="38"/>
  </cols>
  <sheetData>
    <row r="1" spans="1:2" x14ac:dyDescent="0.35">
      <c r="A1" s="37" t="s">
        <v>29</v>
      </c>
    </row>
    <row r="3" spans="1:2" x14ac:dyDescent="0.35">
      <c r="A3" s="38" t="s">
        <v>7</v>
      </c>
      <c r="B3" s="39">
        <f>ROUND(MAX('CPI-U 2012'!H21:H22),4)</f>
        <v>2.53E-2</v>
      </c>
    </row>
    <row r="4" spans="1:2" x14ac:dyDescent="0.35">
      <c r="A4" s="38" t="s">
        <v>8</v>
      </c>
      <c r="B4" s="39">
        <f>B3+2%</f>
        <v>4.53E-2</v>
      </c>
    </row>
    <row r="5" spans="1:2" x14ac:dyDescent="0.35">
      <c r="A5" s="38" t="s">
        <v>9</v>
      </c>
      <c r="B5" s="39">
        <f>ROUND(MAX('CPI-U 2012'!J21:J22),4)</f>
        <v>5.4199999999999998E-2</v>
      </c>
    </row>
    <row r="6" spans="1:2" x14ac:dyDescent="0.35">
      <c r="A6" s="38" t="s">
        <v>10</v>
      </c>
      <c r="B6" s="39">
        <v>0.1</v>
      </c>
    </row>
    <row r="7" spans="1:2" x14ac:dyDescent="0.35">
      <c r="A7" s="38" t="s">
        <v>11</v>
      </c>
      <c r="B7" s="39">
        <f>ROUND(MAX('CPI-U 2012'!F21:F22),4)</f>
        <v>4.1799999999999997E-2</v>
      </c>
    </row>
  </sheetData>
  <sheetProtection algorithmName="SHA-512" hashValue="XA32sVNQigsJ+8JKE2KCES859iwyFPVnGWw6x2bPaSZOiU8YAFQdC2OdrU1+OeYzdeaFVNiCmgRP4bWJz96V0Q==" saltValue="2Bu6dUhbHJVO5kz6lhupEg==" spinCount="100000" sheet="1" objects="1" scenarios="1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6"/>
  <sheetViews>
    <sheetView workbookViewId="0"/>
  </sheetViews>
  <sheetFormatPr defaultColWidth="9.1796875" defaultRowHeight="14.5" x14ac:dyDescent="0.35"/>
  <cols>
    <col min="1" max="1" width="10.453125" style="21" customWidth="1"/>
    <col min="2" max="4" width="9.1796875" style="20"/>
    <col min="5" max="5" width="2.7265625" style="20" customWidth="1"/>
    <col min="6" max="6" width="9.1796875" style="20" customWidth="1"/>
    <col min="7" max="7" width="2.7265625" style="21" customWidth="1"/>
    <col min="8" max="8" width="9.1796875" style="21"/>
    <col min="9" max="9" width="2.7265625" style="21" customWidth="1"/>
    <col min="10" max="16384" width="9.1796875" style="21"/>
  </cols>
  <sheetData>
    <row r="1" spans="1:10" x14ac:dyDescent="0.35">
      <c r="A1" s="19" t="s">
        <v>4</v>
      </c>
    </row>
    <row r="2" spans="1:10" ht="16.5" x14ac:dyDescent="0.35">
      <c r="A2" s="22" t="s">
        <v>0</v>
      </c>
      <c r="B2" s="23" t="s">
        <v>3</v>
      </c>
      <c r="C2" s="23" t="s">
        <v>1</v>
      </c>
      <c r="D2" s="23" t="s">
        <v>2</v>
      </c>
      <c r="E2" s="23"/>
      <c r="F2" s="24" t="s">
        <v>20</v>
      </c>
      <c r="H2" s="24" t="s">
        <v>13</v>
      </c>
      <c r="J2" s="25" t="s">
        <v>14</v>
      </c>
    </row>
    <row r="3" spans="1:10" x14ac:dyDescent="0.35">
      <c r="A3" s="21">
        <v>1999</v>
      </c>
      <c r="B3" s="20">
        <v>120.9</v>
      </c>
      <c r="C3" s="20">
        <v>126.5</v>
      </c>
      <c r="D3" s="20">
        <v>113</v>
      </c>
      <c r="F3" s="26">
        <v>113.5</v>
      </c>
      <c r="H3" s="27">
        <v>166.6</v>
      </c>
      <c r="J3" s="28">
        <v>7.4400000000000008E-2</v>
      </c>
    </row>
    <row r="4" spans="1:10" x14ac:dyDescent="0.35">
      <c r="A4" s="21">
        <v>2000</v>
      </c>
      <c r="B4" s="20">
        <v>128</v>
      </c>
      <c r="C4" s="20">
        <v>128.5</v>
      </c>
      <c r="D4" s="20">
        <v>132</v>
      </c>
      <c r="F4" s="26">
        <v>122.8</v>
      </c>
      <c r="H4" s="26">
        <v>172.2</v>
      </c>
      <c r="J4" s="28">
        <v>8.0500000000000002E-2</v>
      </c>
    </row>
    <row r="5" spans="1:10" x14ac:dyDescent="0.35">
      <c r="A5" s="21">
        <f>A4+1</f>
        <v>2001</v>
      </c>
      <c r="B5" s="20">
        <v>142.4</v>
      </c>
      <c r="C5" s="20">
        <v>137.80000000000001</v>
      </c>
      <c r="D5" s="20">
        <v>158.30000000000001</v>
      </c>
      <c r="F5" s="26">
        <v>135.4</v>
      </c>
      <c r="H5" s="26">
        <v>177.1</v>
      </c>
      <c r="J5" s="28">
        <v>6.9699999999999998E-2</v>
      </c>
    </row>
    <row r="6" spans="1:10" x14ac:dyDescent="0.35">
      <c r="A6" s="21">
        <f t="shared" ref="A6:A14" si="0">A5+1</f>
        <v>2002</v>
      </c>
      <c r="B6" s="20">
        <v>134.4</v>
      </c>
      <c r="C6" s="20">
        <v>136.19999999999999</v>
      </c>
      <c r="D6" s="20">
        <v>135.30000000000001</v>
      </c>
      <c r="F6" s="26">
        <v>127.2</v>
      </c>
      <c r="H6" s="26">
        <v>179.9</v>
      </c>
      <c r="J6" s="28">
        <v>6.54E-2</v>
      </c>
    </row>
    <row r="7" spans="1:10" x14ac:dyDescent="0.35">
      <c r="A7" s="21">
        <f t="shared" si="0"/>
        <v>2003</v>
      </c>
      <c r="B7" s="20">
        <v>145</v>
      </c>
      <c r="C7" s="20">
        <v>139.5</v>
      </c>
      <c r="D7" s="20">
        <v>166.3</v>
      </c>
      <c r="F7" s="26">
        <v>138.19999999999999</v>
      </c>
      <c r="H7" s="26">
        <v>184</v>
      </c>
      <c r="J7" s="28">
        <v>5.8299999999999998E-2</v>
      </c>
    </row>
    <row r="8" spans="1:10" x14ac:dyDescent="0.35">
      <c r="A8" s="21">
        <f t="shared" si="0"/>
        <v>2004</v>
      </c>
      <c r="B8" s="20">
        <v>150.6</v>
      </c>
      <c r="C8" s="20">
        <v>142.1</v>
      </c>
      <c r="D8" s="20">
        <v>180.1</v>
      </c>
      <c r="F8" s="26">
        <v>144.4</v>
      </c>
      <c r="H8" s="26">
        <v>188.9</v>
      </c>
      <c r="J8" s="28">
        <v>5.8400000000000001E-2</v>
      </c>
    </row>
    <row r="9" spans="1:10" x14ac:dyDescent="0.35">
      <c r="A9" s="21">
        <f t="shared" si="0"/>
        <v>2005</v>
      </c>
      <c r="B9" s="20">
        <v>166.5</v>
      </c>
      <c r="C9" s="20">
        <v>150.80000000000001</v>
      </c>
      <c r="D9" s="20">
        <v>215.4</v>
      </c>
      <c r="F9" s="26">
        <v>161.6</v>
      </c>
      <c r="H9" s="26">
        <v>195.3</v>
      </c>
      <c r="J9" s="28">
        <v>5.865833333333334E-2</v>
      </c>
    </row>
    <row r="10" spans="1:10" x14ac:dyDescent="0.35">
      <c r="A10" s="21">
        <f t="shared" si="0"/>
        <v>2006</v>
      </c>
      <c r="B10" s="20">
        <v>182.1</v>
      </c>
      <c r="C10" s="20">
        <v>169.2</v>
      </c>
      <c r="D10" s="20">
        <v>220.8</v>
      </c>
      <c r="F10" s="26">
        <v>171.1</v>
      </c>
      <c r="H10" s="26">
        <v>201.6</v>
      </c>
      <c r="J10" s="28">
        <v>6.4100000000000004E-2</v>
      </c>
    </row>
    <row r="11" spans="1:10" x14ac:dyDescent="0.35">
      <c r="A11" s="21">
        <f t="shared" si="0"/>
        <v>2007</v>
      </c>
      <c r="B11" s="20">
        <v>186.262</v>
      </c>
      <c r="C11" s="20">
        <v>175.82499999999999</v>
      </c>
      <c r="D11" s="20">
        <v>217.68799999999999</v>
      </c>
      <c r="F11" s="26">
        <v>181.744</v>
      </c>
      <c r="H11" s="26">
        <v>207.34200000000001</v>
      </c>
      <c r="J11" s="28">
        <v>6.3425000000000009E-2</v>
      </c>
    </row>
    <row r="12" spans="1:10" x14ac:dyDescent="0.35">
      <c r="A12" s="21">
        <f t="shared" si="0"/>
        <v>2008</v>
      </c>
      <c r="B12" s="20">
        <v>202.21199999999999</v>
      </c>
      <c r="C12" s="20">
        <v>187.14599999999999</v>
      </c>
      <c r="D12" s="20">
        <v>247.803</v>
      </c>
      <c r="F12" s="26">
        <v>200.80799999999999</v>
      </c>
      <c r="H12" s="26">
        <v>215.303</v>
      </c>
      <c r="J12" s="28">
        <v>6.0299999999999999E-2</v>
      </c>
    </row>
    <row r="13" spans="1:10" x14ac:dyDescent="0.35">
      <c r="A13" s="21">
        <f t="shared" si="0"/>
        <v>2009</v>
      </c>
      <c r="B13" s="20">
        <v>193.56299999999999</v>
      </c>
      <c r="C13" s="20">
        <v>192.71199999999999</v>
      </c>
      <c r="D13" s="20">
        <v>193.71700000000001</v>
      </c>
      <c r="F13" s="26">
        <v>188.113</v>
      </c>
      <c r="H13" s="26">
        <v>214.53700000000001</v>
      </c>
      <c r="J13" s="28">
        <v>5.04E-2</v>
      </c>
    </row>
    <row r="14" spans="1:10" x14ac:dyDescent="0.35">
      <c r="A14" s="21">
        <f t="shared" si="0"/>
        <v>2010</v>
      </c>
      <c r="B14" s="20">
        <v>192.886</v>
      </c>
      <c r="C14" s="20">
        <v>193.095</v>
      </c>
      <c r="D14" s="20">
        <v>198.68700000000001</v>
      </c>
      <c r="F14" s="26">
        <v>189.286</v>
      </c>
      <c r="H14" s="26">
        <v>218.05600000000001</v>
      </c>
      <c r="J14" s="28">
        <v>4.6899999999999997E-2</v>
      </c>
    </row>
    <row r="15" spans="1:10" x14ac:dyDescent="0.35">
      <c r="A15" s="21">
        <v>2011</v>
      </c>
      <c r="B15" s="20">
        <v>194.386</v>
      </c>
      <c r="C15" s="20">
        <v>196.73699999999999</v>
      </c>
      <c r="D15" s="20">
        <v>184.334</v>
      </c>
      <c r="F15" s="26">
        <v>193.648</v>
      </c>
      <c r="H15" s="26">
        <v>224.93899999999999</v>
      </c>
      <c r="J15" s="28">
        <v>4.4499999999999998E-2</v>
      </c>
    </row>
    <row r="16" spans="1:10" x14ac:dyDescent="0.35">
      <c r="A16" s="21">
        <v>2012</v>
      </c>
      <c r="B16" s="20">
        <v>192.065</v>
      </c>
      <c r="C16" s="20">
        <v>197.6</v>
      </c>
      <c r="D16" s="20">
        <v>172.756</v>
      </c>
      <c r="F16" s="26">
        <v>191.483</v>
      </c>
      <c r="H16" s="26">
        <v>230.97900000000001</v>
      </c>
      <c r="J16" s="28">
        <v>3.6600000000000001E-2</v>
      </c>
    </row>
    <row r="17" spans="1:10" x14ac:dyDescent="0.35">
      <c r="F17" s="29"/>
      <c r="G17" s="30"/>
      <c r="H17" s="29"/>
      <c r="I17" s="30"/>
      <c r="J17" s="31"/>
    </row>
    <row r="18" spans="1:10" x14ac:dyDescent="0.35">
      <c r="A18" s="32" t="s">
        <v>21</v>
      </c>
      <c r="F18" s="29"/>
    </row>
    <row r="19" spans="1:10" ht="16.5" x14ac:dyDescent="0.35">
      <c r="A19" s="22" t="s">
        <v>5</v>
      </c>
      <c r="B19" s="23" t="s">
        <v>3</v>
      </c>
      <c r="C19" s="23" t="s">
        <v>1</v>
      </c>
      <c r="D19" s="23" t="s">
        <v>2</v>
      </c>
      <c r="E19" s="23"/>
      <c r="F19" s="24" t="s">
        <v>20</v>
      </c>
      <c r="H19" s="24" t="s">
        <v>13</v>
      </c>
      <c r="J19" s="25" t="s">
        <v>14</v>
      </c>
    </row>
    <row r="20" spans="1:10" x14ac:dyDescent="0.35">
      <c r="A20" s="33" t="s">
        <v>26</v>
      </c>
      <c r="B20" s="34">
        <f>((B$16/B$11))^(1/(($A16)-($A11)))-1</f>
        <v>6.154777621361962E-3</v>
      </c>
      <c r="C20" s="34">
        <f>((C$16/C$11))^(1/(($A16)-($A11)))-1</f>
        <v>2.362589261748238E-2</v>
      </c>
      <c r="D20" s="34">
        <f>((D$16/D$11))^(1/(($A16)-($A11)))-1</f>
        <v>-4.5183907300467396E-2</v>
      </c>
      <c r="E20" s="34"/>
      <c r="F20" s="28">
        <f>((F$16/F$11))^(1/(($A16)-($A11)))-1</f>
        <v>1.0494672463511767E-2</v>
      </c>
      <c r="H20" s="28">
        <f>((H$16/H$11))^(1/(($A16)-($A11)))-1</f>
        <v>2.1826220518370132E-2</v>
      </c>
      <c r="J20" s="28">
        <f>AVERAGE(J12:J16)</f>
        <v>4.7739999999999998E-2</v>
      </c>
    </row>
    <row r="21" spans="1:10" x14ac:dyDescent="0.35">
      <c r="A21" s="33" t="s">
        <v>27</v>
      </c>
      <c r="B21" s="34">
        <f>((B$16/B$6))^(1/(($A16)-($A6)))-1</f>
        <v>3.6346288019134088E-2</v>
      </c>
      <c r="C21" s="34">
        <f>((C$16/C$6))^(1/(($A16)-($A6)))-1</f>
        <v>3.79130757237649E-2</v>
      </c>
      <c r="D21" s="34">
        <f>((D$16/D$6))^(1/(($A16)-($A6)))-1</f>
        <v>2.4739635230517143E-2</v>
      </c>
      <c r="E21" s="34"/>
      <c r="F21" s="28">
        <f>((F$16/F$6))^(1/(($A16)-($A6)))-1</f>
        <v>4.1751923876916397E-2</v>
      </c>
      <c r="H21" s="28">
        <f>((H$16/H$6))^(1/(($A16)-($A6)))-1</f>
        <v>2.5307497985088245E-2</v>
      </c>
      <c r="J21" s="28">
        <f>AVERAGE(J7:J16)</f>
        <v>5.4158333333333329E-2</v>
      </c>
    </row>
    <row r="23" spans="1:10" x14ac:dyDescent="0.35">
      <c r="A23" s="21" t="s">
        <v>15</v>
      </c>
    </row>
    <row r="24" spans="1:10" x14ac:dyDescent="0.35">
      <c r="A24" s="35" t="s">
        <v>16</v>
      </c>
      <c r="B24" s="5" t="s">
        <v>6</v>
      </c>
      <c r="G24" s="36" t="s">
        <v>28</v>
      </c>
    </row>
    <row r="25" spans="1:10" x14ac:dyDescent="0.35">
      <c r="A25" s="35" t="s">
        <v>17</v>
      </c>
      <c r="B25" s="5" t="s">
        <v>19</v>
      </c>
    </row>
    <row r="26" spans="1:10" x14ac:dyDescent="0.35">
      <c r="A26" s="35" t="s">
        <v>18</v>
      </c>
      <c r="B26" s="15" t="s">
        <v>12</v>
      </c>
    </row>
  </sheetData>
  <sheetProtection algorithmName="SHA-512" hashValue="0MC88x1oyJgkX11mRp4e+Cq43E3It8LvFfrf/f47uDgSes/N4i77Z2gSDHr2sGdMgYX5hyIXmKQr/fBibxApkw==" saltValue="74+6GNeAMRR5jlvTA05cOA==" spinCount="100000" sheet="1" objects="1" scenarios="1"/>
  <hyperlinks>
    <hyperlink ref="B24" r:id="rId1"/>
    <hyperlink ref="B26" r:id="rId2"/>
    <hyperlink ref="B25" r:id="rId3"/>
  </hyperlinks>
  <pageMargins left="0.7" right="0.7" top="0.75" bottom="0.75" header="0.3" footer="0.3"/>
  <pageSetup orientation="portrait" r:id="rId4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"/>
  <sheetViews>
    <sheetView workbookViewId="0"/>
  </sheetViews>
  <sheetFormatPr defaultRowHeight="14.5" x14ac:dyDescent="0.35"/>
  <cols>
    <col min="1" max="1" width="27.26953125" customWidth="1"/>
    <col min="2" max="2" width="9.1796875" customWidth="1"/>
  </cols>
  <sheetData>
    <row r="1" spans="1:2" x14ac:dyDescent="0.35">
      <c r="A1" t="s">
        <v>22</v>
      </c>
    </row>
    <row r="3" spans="1:2" x14ac:dyDescent="0.35">
      <c r="A3" t="s">
        <v>7</v>
      </c>
      <c r="B3" s="4">
        <f>ROUND(MAX('CPI-U 2011'!H19:H20),4)</f>
        <v>2.4199999999999999E-2</v>
      </c>
    </row>
    <row r="4" spans="1:2" x14ac:dyDescent="0.35">
      <c r="A4" t="s">
        <v>8</v>
      </c>
      <c r="B4" s="4">
        <f>B3+2%</f>
        <v>4.4200000000000003E-2</v>
      </c>
    </row>
    <row r="5" spans="1:2" x14ac:dyDescent="0.35">
      <c r="A5" t="s">
        <v>9</v>
      </c>
      <c r="B5" s="4">
        <f>ROUND(MAX('CPI-U 2011'!J19:J20),4)</f>
        <v>5.7000000000000002E-2</v>
      </c>
    </row>
    <row r="6" spans="1:2" x14ac:dyDescent="0.35">
      <c r="A6" t="s">
        <v>10</v>
      </c>
      <c r="B6" s="4">
        <v>0.1</v>
      </c>
    </row>
    <row r="7" spans="1:2" x14ac:dyDescent="0.35">
      <c r="A7" t="s">
        <v>11</v>
      </c>
      <c r="B7" s="4">
        <f>ROUND(MAX('CPI-U 2011'!F19:F20),4)</f>
        <v>3.6400000000000002E-2</v>
      </c>
    </row>
  </sheetData>
  <sheetProtection password="DC79" sheet="1" objects="1" scenarios="1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5"/>
  <sheetViews>
    <sheetView workbookViewId="0"/>
  </sheetViews>
  <sheetFormatPr defaultRowHeight="14.5" x14ac:dyDescent="0.35"/>
  <cols>
    <col min="1" max="1" width="10.453125" customWidth="1"/>
    <col min="2" max="4" width="9.1796875" style="3"/>
    <col min="5" max="5" width="2.7265625" style="3" customWidth="1"/>
    <col min="6" max="6" width="9.1796875" style="3" customWidth="1"/>
    <col min="7" max="7" width="2.7265625" customWidth="1"/>
    <col min="9" max="9" width="2.7265625" customWidth="1"/>
  </cols>
  <sheetData>
    <row r="1" spans="1:10" x14ac:dyDescent="0.35">
      <c r="A1" s="1" t="s">
        <v>4</v>
      </c>
    </row>
    <row r="2" spans="1:10" ht="16.5" x14ac:dyDescent="0.35">
      <c r="A2" s="9" t="s">
        <v>0</v>
      </c>
      <c r="B2" s="10" t="s">
        <v>3</v>
      </c>
      <c r="C2" s="10" t="s">
        <v>1</v>
      </c>
      <c r="D2" s="10" t="s">
        <v>2</v>
      </c>
      <c r="E2" s="10"/>
      <c r="F2" s="11" t="s">
        <v>20</v>
      </c>
      <c r="H2" s="11" t="s">
        <v>13</v>
      </c>
      <c r="J2" s="14" t="s">
        <v>14</v>
      </c>
    </row>
    <row r="3" spans="1:10" x14ac:dyDescent="0.35">
      <c r="A3">
        <v>1999</v>
      </c>
      <c r="B3" s="3">
        <v>120.9</v>
      </c>
      <c r="C3" s="3">
        <v>126.5</v>
      </c>
      <c r="D3" s="3">
        <v>113</v>
      </c>
      <c r="F3" s="6">
        <v>113.5</v>
      </c>
      <c r="H3" s="13">
        <v>166.6</v>
      </c>
      <c r="J3" s="7">
        <v>7.4400000000000008E-2</v>
      </c>
    </row>
    <row r="4" spans="1:10" x14ac:dyDescent="0.35">
      <c r="A4">
        <v>2000</v>
      </c>
      <c r="B4" s="3">
        <v>128</v>
      </c>
      <c r="C4" s="3">
        <v>128.5</v>
      </c>
      <c r="D4" s="3">
        <v>132</v>
      </c>
      <c r="F4" s="6">
        <v>122.8</v>
      </c>
      <c r="H4" s="6">
        <v>172.2</v>
      </c>
      <c r="J4" s="7">
        <v>8.0500000000000002E-2</v>
      </c>
    </row>
    <row r="5" spans="1:10" x14ac:dyDescent="0.35">
      <c r="A5">
        <f>A4+1</f>
        <v>2001</v>
      </c>
      <c r="B5" s="3">
        <v>142.4</v>
      </c>
      <c r="C5" s="3">
        <v>137.80000000000001</v>
      </c>
      <c r="D5" s="3">
        <v>158.30000000000001</v>
      </c>
      <c r="F5" s="6">
        <v>135.4</v>
      </c>
      <c r="H5" s="6">
        <v>177.1</v>
      </c>
      <c r="J5" s="7">
        <v>6.9699999999999998E-2</v>
      </c>
    </row>
    <row r="6" spans="1:10" x14ac:dyDescent="0.35">
      <c r="A6">
        <f t="shared" ref="A6:A14" si="0">A5+1</f>
        <v>2002</v>
      </c>
      <c r="B6" s="3">
        <v>134.4</v>
      </c>
      <c r="C6" s="3">
        <v>136.19999999999999</v>
      </c>
      <c r="D6" s="3">
        <v>135.30000000000001</v>
      </c>
      <c r="F6" s="6">
        <v>127.2</v>
      </c>
      <c r="H6" s="6">
        <v>179.9</v>
      </c>
      <c r="J6" s="7">
        <v>6.54E-2</v>
      </c>
    </row>
    <row r="7" spans="1:10" x14ac:dyDescent="0.35">
      <c r="A7">
        <f t="shared" si="0"/>
        <v>2003</v>
      </c>
      <c r="B7" s="3">
        <v>145</v>
      </c>
      <c r="C7" s="3">
        <v>139.5</v>
      </c>
      <c r="D7" s="3">
        <v>166.3</v>
      </c>
      <c r="F7" s="6">
        <v>138.19999999999999</v>
      </c>
      <c r="H7" s="6">
        <v>184</v>
      </c>
      <c r="J7" s="7">
        <v>5.8299999999999998E-2</v>
      </c>
    </row>
    <row r="8" spans="1:10" x14ac:dyDescent="0.35">
      <c r="A8">
        <f t="shared" si="0"/>
        <v>2004</v>
      </c>
      <c r="B8" s="3">
        <v>150.6</v>
      </c>
      <c r="C8" s="3">
        <v>142.1</v>
      </c>
      <c r="D8" s="3">
        <v>180.1</v>
      </c>
      <c r="F8" s="6">
        <v>144.4</v>
      </c>
      <c r="H8" s="6">
        <v>188.9</v>
      </c>
      <c r="J8" s="7">
        <v>5.8400000000000001E-2</v>
      </c>
    </row>
    <row r="9" spans="1:10" x14ac:dyDescent="0.35">
      <c r="A9">
        <f t="shared" si="0"/>
        <v>2005</v>
      </c>
      <c r="B9" s="3">
        <v>166.5</v>
      </c>
      <c r="C9" s="3">
        <v>150.80000000000001</v>
      </c>
      <c r="D9" s="3">
        <v>215.4</v>
      </c>
      <c r="F9" s="6">
        <v>161.6</v>
      </c>
      <c r="H9" s="6">
        <v>195.3</v>
      </c>
      <c r="J9" s="7">
        <v>5.865833333333334E-2</v>
      </c>
    </row>
    <row r="10" spans="1:10" x14ac:dyDescent="0.35">
      <c r="A10">
        <f t="shared" si="0"/>
        <v>2006</v>
      </c>
      <c r="B10" s="3">
        <v>182.1</v>
      </c>
      <c r="C10" s="3">
        <v>169.2</v>
      </c>
      <c r="D10" s="3">
        <v>220.8</v>
      </c>
      <c r="F10" s="6">
        <v>171.1</v>
      </c>
      <c r="H10" s="6">
        <v>201.6</v>
      </c>
      <c r="J10" s="7">
        <v>6.4100000000000004E-2</v>
      </c>
    </row>
    <row r="11" spans="1:10" x14ac:dyDescent="0.35">
      <c r="A11">
        <f t="shared" si="0"/>
        <v>2007</v>
      </c>
      <c r="B11" s="3">
        <v>186.262</v>
      </c>
      <c r="C11" s="3">
        <v>175.82499999999999</v>
      </c>
      <c r="D11" s="3">
        <v>217.68799999999999</v>
      </c>
      <c r="F11" s="6">
        <v>181.744</v>
      </c>
      <c r="H11" s="6">
        <v>207.34200000000001</v>
      </c>
      <c r="J11" s="7">
        <v>6.3425000000000009E-2</v>
      </c>
    </row>
    <row r="12" spans="1:10" x14ac:dyDescent="0.35">
      <c r="A12">
        <f t="shared" si="0"/>
        <v>2008</v>
      </c>
      <c r="B12" s="3">
        <v>202.21199999999999</v>
      </c>
      <c r="C12" s="3">
        <v>187.14599999999999</v>
      </c>
      <c r="D12" s="3">
        <v>247.803</v>
      </c>
      <c r="F12" s="6">
        <v>200.80799999999999</v>
      </c>
      <c r="H12" s="6">
        <v>215.303</v>
      </c>
      <c r="J12" s="7">
        <v>6.0299999999999999E-2</v>
      </c>
    </row>
    <row r="13" spans="1:10" x14ac:dyDescent="0.35">
      <c r="A13">
        <f t="shared" si="0"/>
        <v>2009</v>
      </c>
      <c r="B13" s="3">
        <v>193.56299999999999</v>
      </c>
      <c r="C13" s="3">
        <v>192.71199999999999</v>
      </c>
      <c r="D13" s="3">
        <v>193.71700000000001</v>
      </c>
      <c r="F13" s="6">
        <v>188.113</v>
      </c>
      <c r="H13" s="6">
        <v>214.53700000000001</v>
      </c>
      <c r="J13" s="7">
        <v>5.04E-2</v>
      </c>
    </row>
    <row r="14" spans="1:10" x14ac:dyDescent="0.35">
      <c r="A14">
        <f t="shared" si="0"/>
        <v>2010</v>
      </c>
      <c r="B14" s="3">
        <v>192.886</v>
      </c>
      <c r="C14" s="3">
        <v>193.095</v>
      </c>
      <c r="D14" s="3">
        <v>198.68700000000001</v>
      </c>
      <c r="F14" s="6">
        <v>189.286</v>
      </c>
      <c r="H14" s="6">
        <v>218.05600000000001</v>
      </c>
      <c r="J14" s="7">
        <v>4.6899999999999997E-2</v>
      </c>
    </row>
    <row r="15" spans="1:10" x14ac:dyDescent="0.35">
      <c r="A15">
        <v>2011</v>
      </c>
      <c r="B15" s="3">
        <v>194.386</v>
      </c>
      <c r="C15" s="3">
        <v>196.73699999999999</v>
      </c>
      <c r="D15" s="3">
        <v>184.334</v>
      </c>
      <c r="F15" s="6">
        <v>193.648</v>
      </c>
      <c r="H15" s="6">
        <v>224.93899999999999</v>
      </c>
      <c r="J15" s="7">
        <v>4.4499999999999998E-2</v>
      </c>
    </row>
    <row r="16" spans="1:10" x14ac:dyDescent="0.35">
      <c r="F16" s="8"/>
      <c r="G16" s="17"/>
      <c r="H16" s="8"/>
      <c r="I16" s="17"/>
      <c r="J16" s="18"/>
    </row>
    <row r="17" spans="1:10" x14ac:dyDescent="0.35">
      <c r="A17" s="12" t="s">
        <v>21</v>
      </c>
      <c r="F17" s="8"/>
    </row>
    <row r="18" spans="1:10" ht="16.5" x14ac:dyDescent="0.35">
      <c r="A18" s="9" t="s">
        <v>5</v>
      </c>
      <c r="B18" s="10" t="s">
        <v>3</v>
      </c>
      <c r="C18" s="10" t="s">
        <v>1</v>
      </c>
      <c r="D18" s="10" t="s">
        <v>2</v>
      </c>
      <c r="E18" s="10"/>
      <c r="F18" s="11" t="s">
        <v>20</v>
      </c>
      <c r="H18" s="11" t="s">
        <v>13</v>
      </c>
      <c r="J18" s="14" t="s">
        <v>14</v>
      </c>
    </row>
    <row r="19" spans="1:10" x14ac:dyDescent="0.35">
      <c r="A19" s="2" t="s">
        <v>23</v>
      </c>
      <c r="B19" s="4">
        <f t="shared" ref="B19:D19" si="1">((B$15/B$10))^(1/(($A15)-($A10)))-1</f>
        <v>1.3143604934822584E-2</v>
      </c>
      <c r="C19" s="4">
        <f t="shared" si="1"/>
        <v>3.0616609218489188E-2</v>
      </c>
      <c r="D19" s="4">
        <f t="shared" si="1"/>
        <v>-3.5457706082779761E-2</v>
      </c>
      <c r="E19" s="4"/>
      <c r="F19" s="7">
        <f>((F$15/F$10))^(1/(($A15)-($A10)))-1</f>
        <v>2.5067823243779541E-2</v>
      </c>
      <c r="H19" s="7">
        <f>((H$15/H$10))^(1/(($A15)-($A10)))-1</f>
        <v>2.2150502467482847E-2</v>
      </c>
      <c r="J19" s="7">
        <f>AVERAGE(J11:J15)</f>
        <v>5.3104999999999999E-2</v>
      </c>
    </row>
    <row r="20" spans="1:10" x14ac:dyDescent="0.35">
      <c r="A20" s="2" t="s">
        <v>24</v>
      </c>
      <c r="B20" s="4">
        <f t="shared" ref="B20:D20" si="2">((B$15/B$5))^(1/(($A15)-($A5)))-1</f>
        <v>3.160989554086302E-2</v>
      </c>
      <c r="C20" s="4">
        <f t="shared" si="2"/>
        <v>3.6247945964252182E-2</v>
      </c>
      <c r="D20" s="4">
        <f t="shared" si="2"/>
        <v>1.5342238307555878E-2</v>
      </c>
      <c r="E20" s="4"/>
      <c r="F20" s="7">
        <f>((F$15/F$5))^(1/(($A15)-($A5)))-1</f>
        <v>3.6428710798135588E-2</v>
      </c>
      <c r="H20" s="7">
        <f>((H$15/H$5))^(1/(($A15)-($A5)))-1</f>
        <v>2.4199642460459136E-2</v>
      </c>
      <c r="J20" s="7">
        <f>AVERAGE(J6:J15)</f>
        <v>5.7038333333333337E-2</v>
      </c>
    </row>
    <row r="22" spans="1:10" x14ac:dyDescent="0.35">
      <c r="A22" t="s">
        <v>15</v>
      </c>
    </row>
    <row r="23" spans="1:10" x14ac:dyDescent="0.35">
      <c r="A23" s="16" t="s">
        <v>16</v>
      </c>
      <c r="B23" s="5" t="s">
        <v>6</v>
      </c>
      <c r="G23" t="s">
        <v>25</v>
      </c>
    </row>
    <row r="24" spans="1:10" x14ac:dyDescent="0.35">
      <c r="A24" s="16" t="s">
        <v>17</v>
      </c>
      <c r="B24" s="5" t="s">
        <v>19</v>
      </c>
    </row>
    <row r="25" spans="1:10" x14ac:dyDescent="0.35">
      <c r="A25" s="16" t="s">
        <v>18</v>
      </c>
      <c r="B25" s="15" t="s">
        <v>12</v>
      </c>
    </row>
  </sheetData>
  <sheetProtection password="DC79" sheet="1" objects="1" scenarios="1"/>
  <hyperlinks>
    <hyperlink ref="B23" r:id="rId1"/>
    <hyperlink ref="B25" r:id="rId2"/>
    <hyperlink ref="B24" r:id="rId3"/>
  </hyperlinks>
  <pageMargins left="0.7" right="0.7" top="0.75" bottom="0.75" header="0.3" footer="0.3"/>
  <pageSetup orientation="portrait" r:id="rId4"/>
  <ignoredErrors>
    <ignoredError sqref="J19:J20" formulaRange="1"/>
    <ignoredError sqref="A23" numberStoredAsText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"/>
  <sheetViews>
    <sheetView workbookViewId="0"/>
  </sheetViews>
  <sheetFormatPr defaultRowHeight="14.5" x14ac:dyDescent="0.35"/>
  <cols>
    <col min="1" max="1" width="27.26953125" customWidth="1"/>
    <col min="2" max="2" width="9.1796875" customWidth="1"/>
  </cols>
  <sheetData>
    <row r="1" spans="1:2" x14ac:dyDescent="0.35">
      <c r="A1" t="s">
        <v>30</v>
      </c>
    </row>
    <row r="3" spans="1:2" x14ac:dyDescent="0.35">
      <c r="A3" t="s">
        <v>7</v>
      </c>
      <c r="B3" s="4">
        <f>ROUND(MAX('CPI-U 2010'!H18:H19),4)</f>
        <v>2.3900000000000001E-2</v>
      </c>
    </row>
    <row r="4" spans="1:2" x14ac:dyDescent="0.35">
      <c r="A4" t="s">
        <v>8</v>
      </c>
      <c r="B4" s="4">
        <f>B3+2%</f>
        <v>4.3900000000000002E-2</v>
      </c>
    </row>
    <row r="5" spans="1:2" x14ac:dyDescent="0.35">
      <c r="A5" t="s">
        <v>9</v>
      </c>
      <c r="B5" s="4">
        <f>ROUND(MAX('CPI-U 2010'!J18:J19),4)</f>
        <v>6.1499999999999999E-2</v>
      </c>
    </row>
    <row r="6" spans="1:2" x14ac:dyDescent="0.35">
      <c r="A6" t="s">
        <v>10</v>
      </c>
      <c r="B6" s="4">
        <v>0.1</v>
      </c>
    </row>
    <row r="7" spans="1:2" x14ac:dyDescent="0.35">
      <c r="A7" t="s">
        <v>11</v>
      </c>
      <c r="B7" s="4">
        <f>ROUND(MAX('CPI-U 2010'!F18:F19),4)</f>
        <v>4.4200000000000003E-2</v>
      </c>
    </row>
  </sheetData>
  <sheetProtection algorithmName="SHA-512" hashValue="YTCq3rO3PmmDogr+dLyGRTDaqv0flf/UWDVqFrZYq+lTMDPKug7IpWE3SfytbVqfqxlT0VbRsHh++xp5FUnNAQ==" saltValue="m9EVGB6w+svA6pu9LNhsFw==" spinCount="100000" sheet="1" objects="1" scenarios="1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4"/>
  <sheetViews>
    <sheetView workbookViewId="0"/>
  </sheetViews>
  <sheetFormatPr defaultRowHeight="14.5" x14ac:dyDescent="0.35"/>
  <cols>
    <col min="1" max="1" width="10.453125" customWidth="1"/>
    <col min="2" max="4" width="8.7265625" style="3"/>
    <col min="5" max="5" width="2.7265625" style="3" customWidth="1"/>
    <col min="6" max="6" width="9.1796875" style="3" customWidth="1"/>
    <col min="7" max="7" width="2.7265625" customWidth="1"/>
    <col min="9" max="9" width="2.7265625" customWidth="1"/>
  </cols>
  <sheetData>
    <row r="1" spans="1:10" x14ac:dyDescent="0.35">
      <c r="A1" s="1" t="s">
        <v>4</v>
      </c>
    </row>
    <row r="2" spans="1:10" ht="16.5" x14ac:dyDescent="0.35">
      <c r="A2" s="9" t="s">
        <v>0</v>
      </c>
      <c r="B2" s="10" t="s">
        <v>3</v>
      </c>
      <c r="C2" s="10" t="s">
        <v>1</v>
      </c>
      <c r="D2" s="10" t="s">
        <v>2</v>
      </c>
      <c r="E2" s="10"/>
      <c r="F2" s="11" t="s">
        <v>20</v>
      </c>
      <c r="H2" s="11" t="s">
        <v>13</v>
      </c>
      <c r="J2" s="14" t="s">
        <v>14</v>
      </c>
    </row>
    <row r="3" spans="1:10" x14ac:dyDescent="0.35">
      <c r="A3">
        <v>1999</v>
      </c>
      <c r="B3" s="3">
        <v>120.9</v>
      </c>
      <c r="C3" s="3">
        <v>126.5</v>
      </c>
      <c r="D3" s="3">
        <v>113</v>
      </c>
      <c r="F3" s="6">
        <v>113.5</v>
      </c>
      <c r="H3" s="13">
        <v>166.6</v>
      </c>
      <c r="J3" s="7">
        <v>7.4400000000000008E-2</v>
      </c>
    </row>
    <row r="4" spans="1:10" x14ac:dyDescent="0.35">
      <c r="A4">
        <v>2000</v>
      </c>
      <c r="B4" s="3">
        <v>128</v>
      </c>
      <c r="C4" s="3">
        <v>128.5</v>
      </c>
      <c r="D4" s="3">
        <v>132</v>
      </c>
      <c r="F4" s="6">
        <v>122.8</v>
      </c>
      <c r="H4" s="6">
        <v>172.2</v>
      </c>
      <c r="J4" s="7">
        <v>8.0500000000000002E-2</v>
      </c>
    </row>
    <row r="5" spans="1:10" x14ac:dyDescent="0.35">
      <c r="A5">
        <f>A4+1</f>
        <v>2001</v>
      </c>
      <c r="B5" s="3">
        <v>142.4</v>
      </c>
      <c r="C5" s="3">
        <v>137.80000000000001</v>
      </c>
      <c r="D5" s="3">
        <v>158.30000000000001</v>
      </c>
      <c r="F5" s="6">
        <v>135.4</v>
      </c>
      <c r="H5" s="6">
        <v>177.1</v>
      </c>
      <c r="J5" s="7">
        <v>6.9699999999999998E-2</v>
      </c>
    </row>
    <row r="6" spans="1:10" x14ac:dyDescent="0.35">
      <c r="A6">
        <f t="shared" ref="A6:A14" si="0">A5+1</f>
        <v>2002</v>
      </c>
      <c r="B6" s="3">
        <v>134.4</v>
      </c>
      <c r="C6" s="3">
        <v>136.19999999999999</v>
      </c>
      <c r="D6" s="3">
        <v>135.30000000000001</v>
      </c>
      <c r="F6" s="6">
        <v>127.2</v>
      </c>
      <c r="H6" s="6">
        <v>179.9</v>
      </c>
      <c r="J6" s="7">
        <v>6.54E-2</v>
      </c>
    </row>
    <row r="7" spans="1:10" x14ac:dyDescent="0.35">
      <c r="A7">
        <f t="shared" si="0"/>
        <v>2003</v>
      </c>
      <c r="B7" s="3">
        <v>145</v>
      </c>
      <c r="C7" s="3">
        <v>139.5</v>
      </c>
      <c r="D7" s="3">
        <v>166.3</v>
      </c>
      <c r="F7" s="6">
        <v>138.19999999999999</v>
      </c>
      <c r="H7" s="6">
        <v>184</v>
      </c>
      <c r="J7" s="7">
        <v>5.8299999999999998E-2</v>
      </c>
    </row>
    <row r="8" spans="1:10" x14ac:dyDescent="0.35">
      <c r="A8">
        <f t="shared" si="0"/>
        <v>2004</v>
      </c>
      <c r="B8" s="3">
        <v>150.6</v>
      </c>
      <c r="C8" s="3">
        <v>142.1</v>
      </c>
      <c r="D8" s="3">
        <v>180.1</v>
      </c>
      <c r="F8" s="6">
        <v>144.4</v>
      </c>
      <c r="H8" s="6">
        <v>188.9</v>
      </c>
      <c r="J8" s="7">
        <v>5.8400000000000001E-2</v>
      </c>
    </row>
    <row r="9" spans="1:10" x14ac:dyDescent="0.35">
      <c r="A9">
        <f t="shared" si="0"/>
        <v>2005</v>
      </c>
      <c r="B9" s="3">
        <v>166.5</v>
      </c>
      <c r="C9" s="3">
        <v>150.80000000000001</v>
      </c>
      <c r="D9" s="3">
        <v>215.4</v>
      </c>
      <c r="F9" s="6">
        <v>161.6</v>
      </c>
      <c r="H9" s="6">
        <v>195.3</v>
      </c>
      <c r="J9" s="7">
        <v>5.865833333333334E-2</v>
      </c>
    </row>
    <row r="10" spans="1:10" x14ac:dyDescent="0.35">
      <c r="A10">
        <f t="shared" si="0"/>
        <v>2006</v>
      </c>
      <c r="B10" s="3">
        <v>182.1</v>
      </c>
      <c r="C10" s="3">
        <v>169.2</v>
      </c>
      <c r="D10" s="3">
        <v>220.8</v>
      </c>
      <c r="F10" s="6">
        <v>171.1</v>
      </c>
      <c r="H10" s="6">
        <v>201.6</v>
      </c>
      <c r="J10" s="7">
        <v>6.4100000000000004E-2</v>
      </c>
    </row>
    <row r="11" spans="1:10" x14ac:dyDescent="0.35">
      <c r="A11">
        <f t="shared" si="0"/>
        <v>2007</v>
      </c>
      <c r="B11" s="3">
        <v>186.262</v>
      </c>
      <c r="C11" s="3">
        <v>175.82499999999999</v>
      </c>
      <c r="D11" s="3">
        <v>217.68799999999999</v>
      </c>
      <c r="F11" s="6">
        <v>181.744</v>
      </c>
      <c r="H11" s="6">
        <v>207.34200000000001</v>
      </c>
      <c r="J11" s="7">
        <v>6.3425000000000009E-2</v>
      </c>
    </row>
    <row r="12" spans="1:10" x14ac:dyDescent="0.35">
      <c r="A12">
        <f t="shared" si="0"/>
        <v>2008</v>
      </c>
      <c r="B12" s="3">
        <v>202.21199999999999</v>
      </c>
      <c r="C12" s="3">
        <v>187.14599999999999</v>
      </c>
      <c r="D12" s="3">
        <v>247.803</v>
      </c>
      <c r="F12" s="6">
        <v>200.80799999999999</v>
      </c>
      <c r="H12" s="6">
        <v>215.303</v>
      </c>
      <c r="J12" s="7">
        <v>6.0299999999999999E-2</v>
      </c>
    </row>
    <row r="13" spans="1:10" x14ac:dyDescent="0.35">
      <c r="A13">
        <f t="shared" si="0"/>
        <v>2009</v>
      </c>
      <c r="B13" s="3">
        <v>193.56299999999999</v>
      </c>
      <c r="C13" s="3">
        <v>192.71199999999999</v>
      </c>
      <c r="D13" s="3">
        <v>193.71700000000001</v>
      </c>
      <c r="F13" s="6">
        <v>188.113</v>
      </c>
      <c r="H13" s="6">
        <v>214.53700000000001</v>
      </c>
      <c r="J13" s="7">
        <v>5.04E-2</v>
      </c>
    </row>
    <row r="14" spans="1:10" x14ac:dyDescent="0.35">
      <c r="A14">
        <f t="shared" si="0"/>
        <v>2010</v>
      </c>
      <c r="B14" s="3">
        <v>192.886</v>
      </c>
      <c r="C14" s="3">
        <v>193.095</v>
      </c>
      <c r="D14" s="3">
        <v>198.68700000000001</v>
      </c>
      <c r="F14" s="6">
        <v>189.286</v>
      </c>
      <c r="H14" s="6">
        <v>218.05600000000001</v>
      </c>
      <c r="J14" s="7">
        <v>4.6899999999999997E-2</v>
      </c>
    </row>
    <row r="15" spans="1:10" x14ac:dyDescent="0.35">
      <c r="F15" s="8"/>
      <c r="G15" s="17"/>
      <c r="H15" s="8"/>
      <c r="I15" s="17"/>
      <c r="J15" s="18"/>
    </row>
    <row r="16" spans="1:10" x14ac:dyDescent="0.35">
      <c r="A16" s="12" t="s">
        <v>21</v>
      </c>
      <c r="F16" s="8"/>
    </row>
    <row r="17" spans="1:10" ht="16.5" x14ac:dyDescent="0.35">
      <c r="A17" s="9" t="s">
        <v>5</v>
      </c>
      <c r="B17" s="10" t="s">
        <v>3</v>
      </c>
      <c r="C17" s="10" t="s">
        <v>1</v>
      </c>
      <c r="D17" s="10" t="s">
        <v>2</v>
      </c>
      <c r="E17" s="10"/>
      <c r="F17" s="11" t="s">
        <v>20</v>
      </c>
      <c r="H17" s="11" t="s">
        <v>13</v>
      </c>
      <c r="J17" s="14" t="s">
        <v>14</v>
      </c>
    </row>
    <row r="18" spans="1:10" x14ac:dyDescent="0.35">
      <c r="A18" s="2" t="s">
        <v>31</v>
      </c>
      <c r="B18" s="4">
        <f>((B$14/B$9))^(1/(($A$14)-($A$9)))-1</f>
        <v>2.9857873964781012E-2</v>
      </c>
      <c r="C18" s="4">
        <f t="shared" ref="C18:F18" si="1">((C$14/C$9))^(1/(($A$14)-($A$9)))-1</f>
        <v>5.0688399630574699E-2</v>
      </c>
      <c r="D18" s="4">
        <f t="shared" si="1"/>
        <v>-1.6023445079276444E-2</v>
      </c>
      <c r="E18" s="4"/>
      <c r="F18" s="7">
        <f t="shared" si="1"/>
        <v>3.2132438331538227E-2</v>
      </c>
      <c r="H18" s="7">
        <f>((H$14/H$9))^(1/(($A$14)-($A$9)))-1</f>
        <v>2.2287756752537913E-2</v>
      </c>
      <c r="J18" s="7">
        <f>AVERAGE(J9:J14)</f>
        <v>5.7297222222222229E-2</v>
      </c>
    </row>
    <row r="19" spans="1:10" x14ac:dyDescent="0.35">
      <c r="A19" s="2" t="s">
        <v>32</v>
      </c>
      <c r="B19" s="4">
        <f>((B$14/B$4))^(1/(($A$14)-($A$4)))-1</f>
        <v>4.1859302361058948E-2</v>
      </c>
      <c r="C19" s="4">
        <f t="shared" ref="C19:F19" si="2">((C$14/C$4))^(1/(($A$14)-($A$4)))-1</f>
        <v>4.1565988849133761E-2</v>
      </c>
      <c r="D19" s="4">
        <f t="shared" si="2"/>
        <v>4.1740508280065036E-2</v>
      </c>
      <c r="E19" s="4"/>
      <c r="F19" s="7">
        <f t="shared" si="2"/>
        <v>4.4220013657043644E-2</v>
      </c>
      <c r="H19" s="7">
        <f>((H$14/H$4))^(1/(($A$14)-($A$4)))-1</f>
        <v>2.3890443223592239E-2</v>
      </c>
      <c r="J19" s="7">
        <f>AVERAGE(J4:J14)</f>
        <v>6.1462121212121218E-2</v>
      </c>
    </row>
    <row r="21" spans="1:10" x14ac:dyDescent="0.35">
      <c r="A21" t="s">
        <v>15</v>
      </c>
    </row>
    <row r="22" spans="1:10" x14ac:dyDescent="0.35">
      <c r="A22" s="16" t="s">
        <v>16</v>
      </c>
      <c r="B22" s="5" t="s">
        <v>6</v>
      </c>
    </row>
    <row r="23" spans="1:10" x14ac:dyDescent="0.35">
      <c r="A23" s="16" t="s">
        <v>17</v>
      </c>
      <c r="B23" s="5" t="s">
        <v>19</v>
      </c>
    </row>
    <row r="24" spans="1:10" x14ac:dyDescent="0.35">
      <c r="A24" s="16" t="s">
        <v>18</v>
      </c>
      <c r="B24" s="15" t="s">
        <v>12</v>
      </c>
    </row>
  </sheetData>
  <sheetProtection algorithmName="SHA-512" hashValue="n4fewhEsdI3OkcTiwU4uFoltFuStYobmHUzlxm0NPlurQCRpta9qSK7aizKVFYYz8pR01jneYkKc5tlxs3Tt8w==" saltValue="wWjwyzCKJN3Ba7n3a1p8OA==" spinCount="100000" sheet="1" objects="1" scenarios="1"/>
  <hyperlinks>
    <hyperlink ref="B22" r:id="rId1"/>
    <hyperlink ref="B24" r:id="rId2"/>
    <hyperlink ref="B23" r:id="rId3"/>
  </hyperlinks>
  <pageMargins left="0.7" right="0.7" top="0.75" bottom="0.75" header="0.3" footer="0.3"/>
  <pageSetup orientation="portrait"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2017 RESNET rates</vt:lpstr>
      <vt:lpstr>CPI-U 2015</vt:lpstr>
      <vt:lpstr>2014 RESNET rates</vt:lpstr>
      <vt:lpstr>CPI-U 2012</vt:lpstr>
      <vt:lpstr>2013 RESNET rates</vt:lpstr>
      <vt:lpstr>CPI-U 2011</vt:lpstr>
      <vt:lpstr>2012 RESNET rates</vt:lpstr>
      <vt:lpstr>CPI-U 2010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Philip Fairey</dc:creator>
  <cp:lastModifiedBy>Philip Fairey</cp:lastModifiedBy>
  <dcterms:created xsi:type="dcterms:W3CDTF">2011-08-19T14:07:53Z</dcterms:created>
  <dcterms:modified xsi:type="dcterms:W3CDTF">2017-04-18T16:59:33Z</dcterms:modified>
</cp:coreProperties>
</file>